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5" windowWidth="11805" windowHeight="6345" activeTab="0"/>
  </bookViews>
  <sheets>
    <sheet name="Доходы 1" sheetId="1" r:id="rId1"/>
    <sheet name="Расходы1" sheetId="2" r:id="rId2"/>
    <sheet name="Источники 1 " sheetId="3" r:id="rId3"/>
  </sheets>
  <definedNames>
    <definedName name="APPT" localSheetId="0">'Доходы 1'!#REF!</definedName>
    <definedName name="APPT" localSheetId="2">'Источники 1 '!$A$19</definedName>
    <definedName name="APPT" localSheetId="1">'Расходы1'!#REF!</definedName>
    <definedName name="FILE_NAME" localSheetId="0">'Доходы 1'!$I$3</definedName>
    <definedName name="FILE_NAME">#REF!</definedName>
    <definedName name="FIO" localSheetId="0">'Доходы 1'!#REF!</definedName>
    <definedName name="FIO" localSheetId="2">'Источники 1 '!#REF!</definedName>
    <definedName name="FIO" localSheetId="1">'Расходы1'!#REF!</definedName>
    <definedName name="FORM_CODE" localSheetId="0">'Доходы 1'!$I$5</definedName>
    <definedName name="FORM_CODE">#REF!</definedName>
    <definedName name="PERIOD" localSheetId="0">'Доходы 1'!$I$6</definedName>
    <definedName name="PERIOD">#REF!</definedName>
    <definedName name="RANGE_NAMES" localSheetId="0">'Доходы 1'!$I$9</definedName>
    <definedName name="RANGE_NAMES">#REF!</definedName>
    <definedName name="RBEGIN_1" localSheetId="0">'Доходы 1'!$A$19</definedName>
    <definedName name="RBEGIN_1" localSheetId="2">'Источники 1 '!$A$12</definedName>
    <definedName name="RBEGIN_1" localSheetId="1">'Расходы1'!$A$13</definedName>
    <definedName name="REG_DATE" localSheetId="0">'Доходы 1'!$I$4</definedName>
    <definedName name="REG_DATE">#REF!</definedName>
    <definedName name="REND_1" localSheetId="0">'Доходы 1'!#REF!</definedName>
    <definedName name="REND_1" localSheetId="2">'Источники 1 '!#REF!</definedName>
    <definedName name="REND_1" localSheetId="1">'Расходы1'!#REF!</definedName>
    <definedName name="SIGN" localSheetId="0">'Доходы 1'!$A$23:$D$25</definedName>
    <definedName name="SIGN" localSheetId="2">'Источники 1 '!$A$19:$D$19</definedName>
    <definedName name="SIGN" localSheetId="1">'Расходы1'!#REF!</definedName>
    <definedName name="SRC_CODE" localSheetId="0">'Доходы 1'!$I$8</definedName>
    <definedName name="SRC_CODE">#REF!</definedName>
    <definedName name="SRC_KIND" localSheetId="0">'Доходы 1'!$I$7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<sst xmlns="http://schemas.openxmlformats.org/spreadsheetml/2006/main" count="425" uniqueCount="325">
  <si>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</si>
  <si>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</si>
  <si>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</si>
  <si>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</si>
  <si>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</si>
  <si>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</si>
  <si>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</si>
  <si>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</si>
  <si>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</si>
  <si>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</si>
  <si>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</si>
  <si>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</si>
  <si>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</si>
  <si>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</si>
  <si>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</si>
  <si>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</si>
  <si>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</si>
  <si>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</si>
  <si>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</si>
  <si>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</si>
  <si>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</si>
  <si>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 xml:space="preserve">                    3. Источники финансирования дефицитов бюджетов</t>
  </si>
  <si>
    <t>Наименование финансового органа:</t>
  </si>
  <si>
    <t xml:space="preserve">    Глава по БК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</si>
  <si>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</si>
  <si>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</si>
  <si>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по ОКАТО</t>
  </si>
  <si>
    <t>ОТЧЕТ ОБ ИСПОЛНЕНИИ БЮДЖЕТА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</si>
  <si>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</si>
  <si>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>Бюджет муниципального образования "Агалатовское сельское поселение" Всеволожского муниципального района Ленинградской области</t>
  </si>
  <si>
    <t>Единица измерения: руб.</t>
  </si>
  <si>
    <t>46252184</t>
  </si>
  <si>
    <t>001</t>
  </si>
  <si>
    <t/>
  </si>
  <si>
    <t>x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</si>
  <si>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</si>
  <si>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 с организаций</t>
  </si>
  <si>
    <t>Транспортный налог с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</si>
  <si>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</si>
  <si>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</si>
  <si>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</si>
  <si>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</si>
  <si>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</si>
  <si>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</si>
  <si>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</si>
  <si>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Расходы бюджета - всего</t>
  </si>
  <si>
    <t>200</t>
  </si>
  <si>
    <t>в том числе:</t>
  </si>
  <si>
    <t>ОБЩЕГОСУДАРСТВЕННЫЕ ВОПРОСЫ</t>
  </si>
  <si>
    <t xml:space="preserve">000 0100 0000000 000 000 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</si>
  <si>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</si>
  <si>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</si>
  <si>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</si>
  <si>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</si>
  <si>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</si>
  <si>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</si>
  <si>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</si>
  <si>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</si>
  <si>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</si>
  <si>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</si>
  <si>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</si>
  <si>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</si>
  <si>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</si>
  <si>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ЖИЛИЩНО-КОММУНАЛЬНОЕ ХОЗЯЙСТВО</t>
  </si>
  <si>
    <t>Коммунальное хозяйство</t>
  </si>
  <si>
    <t>Благоустройство</t>
  </si>
  <si>
    <t>Перечисления другим бюджетам бюджетной системы Российской Федерации</t>
  </si>
  <si>
    <t>Результат исполнения бюджета (дефицит / профицит)</t>
  </si>
  <si>
    <t>450</t>
  </si>
  <si>
    <t>Источники финансирования дефицита - всего</t>
  </si>
  <si>
    <t>500</t>
  </si>
  <si>
    <t>в том числе</t>
  </si>
  <si>
    <t>источники внутреннего финансирования</t>
  </si>
  <si>
    <t>520</t>
  </si>
  <si>
    <t>из них</t>
  </si>
  <si>
    <t>ИСТОЧНИКИ ВНУТРЕННЕГО ФИНАНСИРОВАНИЯ ДЕФИЦИТОВ БЮДЖЕТОВ</t>
  </si>
  <si>
    <t>000 01000000000000 000</t>
  </si>
  <si>
    <t>источники внешнего финансирования</t>
  </si>
  <si>
    <t>620</t>
  </si>
  <si>
    <t>Изменение остатков средств</t>
  </si>
  <si>
    <t>700</t>
  </si>
  <si>
    <t>710</t>
  </si>
  <si>
    <t>720</t>
  </si>
  <si>
    <t>41212808000</t>
  </si>
  <si>
    <t xml:space="preserve">КУЛЬТУРА </t>
  </si>
  <si>
    <t>000 01050201100000 610</t>
  </si>
  <si>
    <t>000 01050201100000 510</t>
  </si>
  <si>
    <t>Поступления по доходам - всего</t>
  </si>
  <si>
    <t xml:space="preserve">       в том числе:</t>
  </si>
  <si>
    <t>Дотации бюджетам поселений на выравнивание бюджетной обеспеченности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</si>
  <si>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</si>
  <si>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X</t>
  </si>
  <si>
    <t>00110804020011000110</t>
  </si>
  <si>
    <t>00111105035100000120</t>
  </si>
  <si>
    <t>00120201001100000151</t>
  </si>
  <si>
    <t>00120203015100000151</t>
  </si>
  <si>
    <t>18210601030101000110</t>
  </si>
  <si>
    <t>18210601030102000110</t>
  </si>
  <si>
    <t>18210604011021000110</t>
  </si>
  <si>
    <t>18210604012021000110</t>
  </si>
  <si>
    <t>18210604012022000110</t>
  </si>
  <si>
    <t>18210606013101000110</t>
  </si>
  <si>
    <t>18210606013102000110</t>
  </si>
  <si>
    <t>18210606023101000110</t>
  </si>
  <si>
    <t xml:space="preserve">002 0103 0000000 000 000 </t>
  </si>
  <si>
    <t xml:space="preserve">002 0103  0020400  500 221 </t>
  </si>
  <si>
    <t xml:space="preserve">002 0103 0020400  500 226 </t>
  </si>
  <si>
    <t xml:space="preserve">001 0104 0000000 000 000 </t>
  </si>
  <si>
    <t xml:space="preserve">001 0104 0020400 500 211 </t>
  </si>
  <si>
    <t xml:space="preserve">001 0104 0020400 500 213 </t>
  </si>
  <si>
    <t xml:space="preserve">001 0104 0020400 500 221 </t>
  </si>
  <si>
    <t xml:space="preserve">001 0104 0020400 500 222 </t>
  </si>
  <si>
    <t xml:space="preserve">001 0104 0020400 500 223 </t>
  </si>
  <si>
    <t xml:space="preserve">001 0104 0020400 500 225 </t>
  </si>
  <si>
    <t xml:space="preserve">001 0104 0020400 500 226 </t>
  </si>
  <si>
    <t xml:space="preserve">001 0104 0020400 500 290 </t>
  </si>
  <si>
    <t xml:space="preserve">001 0104 0020400 500 310 </t>
  </si>
  <si>
    <t xml:space="preserve">001 0104 0020400 500 340 </t>
  </si>
  <si>
    <t xml:space="preserve">001 0113 0000000 000 000 </t>
  </si>
  <si>
    <t xml:space="preserve">001 0113 0920300 500 222 </t>
  </si>
  <si>
    <t xml:space="preserve">001 0113 0920300 500 226 </t>
  </si>
  <si>
    <t xml:space="preserve">001 0113 0920300 500 290 </t>
  </si>
  <si>
    <t xml:space="preserve">001 0113 0920300 500 340 </t>
  </si>
  <si>
    <t>Национальная оборона. Мобилизационная и вневойсковая подготовка</t>
  </si>
  <si>
    <t xml:space="preserve">001 0203 0000000 000 000 </t>
  </si>
  <si>
    <t xml:space="preserve">001 0203 0013600 500 211 </t>
  </si>
  <si>
    <t xml:space="preserve">001 0203 0013600 500 213 </t>
  </si>
  <si>
    <t xml:space="preserve">001 0203 0013600 500 221 </t>
  </si>
  <si>
    <t xml:space="preserve">001 0203 0013600 500 222 </t>
  </si>
  <si>
    <t xml:space="preserve">001 0203 0013600 500 340 </t>
  </si>
  <si>
    <t>НАЦИОНАЛЬНАЯ БЕЗОПАСНОСТЬ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</si>
  <si>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001 0309 0000000 000 000 </t>
  </si>
  <si>
    <t xml:space="preserve">001 0309 2190100 500 290 </t>
  </si>
  <si>
    <t xml:space="preserve">001 0412 3380000 500 226 </t>
  </si>
  <si>
    <t xml:space="preserve">001 0412 3400300 500 226 </t>
  </si>
  <si>
    <t xml:space="preserve">001 0500 0000000 000 000 </t>
  </si>
  <si>
    <t xml:space="preserve">001 0502 3510500 500 340 </t>
  </si>
  <si>
    <t xml:space="preserve">001 0503 6000100 500 223 </t>
  </si>
  <si>
    <t xml:space="preserve">001 0503 6000100 500 225 </t>
  </si>
  <si>
    <t xml:space="preserve">001 0503 6000500 500 225 </t>
  </si>
  <si>
    <t>ОБРАЗОВАНИЕ.  Молодежная политика и оздоровление детей</t>
  </si>
  <si>
    <t xml:space="preserve">001 0707 0000000 000 000 </t>
  </si>
  <si>
    <t xml:space="preserve">001 0707 4310100 500 226 </t>
  </si>
  <si>
    <t xml:space="preserve">001 0707 4310100 500 290 </t>
  </si>
  <si>
    <t xml:space="preserve">001 0801 0000000 000 000 </t>
  </si>
  <si>
    <t xml:space="preserve">001 0801 5210600 017 251 </t>
  </si>
  <si>
    <t xml:space="preserve">001 1003 0000000 000 000 </t>
  </si>
  <si>
    <t>ФИЗИЧЕСКАЯ КУЛЬТУРА И СПОРТ. Другие вопросы в области физической культуры и спорта</t>
  </si>
  <si>
    <t xml:space="preserve">001 1105 0000000 000 000 </t>
  </si>
  <si>
    <t xml:space="preserve">001 0502 0000000 000 000 </t>
  </si>
  <si>
    <t xml:space="preserve">001 0503 0000000 000 000 </t>
  </si>
  <si>
    <t xml:space="preserve">001 1105 5129700 500 290 </t>
  </si>
  <si>
    <t xml:space="preserve">001 0309 2180100 500 226 </t>
  </si>
  <si>
    <t xml:space="preserve">001 0502 3510500 500 225 </t>
  </si>
  <si>
    <t>Центральный аппарат</t>
  </si>
  <si>
    <t xml:space="preserve">001 0104 0020000 000 000 </t>
  </si>
  <si>
    <t>Функционирование высшего должностного лица субъекта Российской Федерации и муниципального образования</t>
  </si>
  <si>
    <t xml:space="preserve">002 0102 0000000 000 000 </t>
  </si>
  <si>
    <t xml:space="preserve">002 0102 0020300  500 211 </t>
  </si>
  <si>
    <t xml:space="preserve">002 0102 0020300  500 213 </t>
  </si>
  <si>
    <t xml:space="preserve">002 0103 0020400  500 340 </t>
  </si>
  <si>
    <t xml:space="preserve">001 0309 2180000 000 000 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</si>
  <si>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</si>
  <si>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</si>
  <si>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 xml:space="preserve">001 0309 2190000 000 000 </t>
  </si>
  <si>
    <t>Топливно-энергетический комплекс</t>
  </si>
  <si>
    <t xml:space="preserve">001 0400 0000000 000 000 </t>
  </si>
  <si>
    <t xml:space="preserve">НАЦИОНАЛЬНАЯ ЭКОНОМИКА  </t>
  </si>
  <si>
    <t>001 0402 2480100 006 000</t>
  </si>
  <si>
    <t>Безвозмездные перечисления государственным и муниципальным организациям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</si>
  <si>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</si>
  <si>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</si>
  <si>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 xml:space="preserve">001 0412 3400300 000 000 </t>
  </si>
  <si>
    <t xml:space="preserve">001 0502 3510500 500 310 </t>
  </si>
  <si>
    <t>Мероприятия в области коммунального хозяйства</t>
  </si>
  <si>
    <t xml:space="preserve">001 0502 3510500 000 000 </t>
  </si>
  <si>
    <t>Уличное освещение</t>
  </si>
  <si>
    <t>001 0503 6000100 500 000</t>
  </si>
  <si>
    <t>Прочие мероприятия по благоустройству поселений</t>
  </si>
  <si>
    <t xml:space="preserve">001 0503 6000500 500 000 </t>
  </si>
  <si>
    <t xml:space="preserve">001 0104 0020400 500 212 </t>
  </si>
  <si>
    <t>001 0104 0020400 500 224</t>
  </si>
  <si>
    <t>18210102010011000110</t>
  </si>
  <si>
    <t>Безвозмездные перечисления организациям, за исключением  государственных  и муниципальных организаций</t>
  </si>
  <si>
    <t xml:space="preserve">001 0502 3510200 006 242  </t>
  </si>
  <si>
    <t xml:space="preserve">001 0801 4409900 620 241 </t>
  </si>
  <si>
    <t>00111105013100000120</t>
  </si>
  <si>
    <t>00111406013100000430</t>
  </si>
  <si>
    <t xml:space="preserve">001 0113 0920300 500 310 </t>
  </si>
  <si>
    <t>Арендная плата за пользование имуществом</t>
  </si>
  <si>
    <t>Пособия по социальной помощи населению</t>
  </si>
  <si>
    <t xml:space="preserve">001 0412 0000000 000 000 </t>
  </si>
  <si>
    <t>Прочие выплаты</t>
  </si>
  <si>
    <t>18210102020011000110</t>
  </si>
  <si>
    <t>18210102030011000110</t>
  </si>
  <si>
    <t xml:space="preserve">001 0503 6000100 500 340 </t>
  </si>
  <si>
    <t>18210102010012000110</t>
  </si>
  <si>
    <t>18210102020012000110</t>
  </si>
  <si>
    <t>Земельный налог (по обязательствам, вознишим до 1 января 2006 года), мобилизуемый на территориях поселений</t>
  </si>
  <si>
    <t>18210904053102000110</t>
  </si>
  <si>
    <t>СРЕДСТВА МАССОВОЙ ИНФОРМАЦИИ. Периодическая печать и издательства</t>
  </si>
  <si>
    <t xml:space="preserve">001 1202 0000000 000 000 </t>
  </si>
  <si>
    <t xml:space="preserve">001 1202 4579900 620 241 </t>
  </si>
  <si>
    <t xml:space="preserve">СОЦИАЛЬНАЯ ПОЛИТИКА </t>
  </si>
  <si>
    <t xml:space="preserve">001 1000 0000000 000 000 </t>
  </si>
  <si>
    <t>Доплаты к пенсиям, доп.пенсионное обеспечение</t>
  </si>
  <si>
    <t>001 1001 4910100 005 263</t>
  </si>
  <si>
    <t xml:space="preserve"> Социальное обеспечение населения</t>
  </si>
  <si>
    <t>Пенсии, пособия, выплачиваемые организациями сектора государственного управления</t>
  </si>
  <si>
    <t xml:space="preserve">001 1105 5129700 500 226 </t>
  </si>
  <si>
    <t xml:space="preserve">001 0502 1020102 003 310  </t>
  </si>
  <si>
    <t>18210606023102000110</t>
  </si>
  <si>
    <t>Периодичность: годовая, месячная</t>
  </si>
  <si>
    <t>18210102030013000110</t>
  </si>
  <si>
    <t>001 0402 2480100 006 242</t>
  </si>
  <si>
    <t>18210102010014000110</t>
  </si>
  <si>
    <t xml:space="preserve">002 0103  0020400  500 211 </t>
  </si>
  <si>
    <t xml:space="preserve">002 0103  0020400  500 213 </t>
  </si>
  <si>
    <t xml:space="preserve">001 0203 0013600 500 226 </t>
  </si>
  <si>
    <t xml:space="preserve">001 0309 2180100 500 290 </t>
  </si>
  <si>
    <t xml:space="preserve">001 0503 6000500 500 310 </t>
  </si>
  <si>
    <t xml:space="preserve">001 0503 6000500 500 340 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</si>
  <si>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</si>
  <si>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00121905000100000151</t>
  </si>
  <si>
    <t xml:space="preserve">001 0113 0920300 630 242 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</si>
  <si>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</si>
  <si>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</si>
  <si>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</si>
  <si>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</si>
  <si>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</si>
  <si>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</si>
  <si>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</si>
  <si>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</si>
  <si>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</si>
  <si>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</si>
  <si>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</si>
  <si>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</si>
  <si>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</si>
  <si>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</si>
  <si>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026</t>
  </si>
  <si>
    <t>027</t>
  </si>
  <si>
    <t>028</t>
  </si>
  <si>
    <t>030</t>
  </si>
  <si>
    <t>031</t>
  </si>
  <si>
    <t>032</t>
  </si>
  <si>
    <t>033</t>
  </si>
  <si>
    <t>034</t>
  </si>
  <si>
    <t>035</t>
  </si>
  <si>
    <t>036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</si>
  <si>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</si>
  <si>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</si>
  <si>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</si>
  <si>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</si>
  <si>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</si>
  <si>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</si>
  <si>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</si>
  <si>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</si>
  <si>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</si>
  <si>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</si>
  <si>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</si>
  <si>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</si>
  <si>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</si>
  <si>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</si>
  <si>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</si>
  <si>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</si>
  <si>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</si>
  <si>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</si>
  <si>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</si>
  <si>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</si>
  <si>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</si>
  <si>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</si>
  <si>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</si>
  <si>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</si>
  <si>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</si>
  <si>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</si>
  <si>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</si>
  <si>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</si>
  <si>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</si>
  <si>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</si>
  <si>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</si>
  <si>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</si>
  <si>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</si>
  <si>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</si>
  <si>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</si>
  <si>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</si>
  <si>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</si>
  <si>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</si>
  <si>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</si>
  <si>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</si>
  <si>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</si>
  <si>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</si>
  <si>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</si>
  <si>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</si>
  <si>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</si>
  <si>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</si>
  <si>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</si>
  <si>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</si>
  <si>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</si>
  <si>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</si>
  <si>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</si>
  <si>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</si>
  <si>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</si>
  <si>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</si>
  <si>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</si>
  <si>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</si>
  <si>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 xml:space="preserve">002 0103 5210600 017 251 </t>
  </si>
  <si>
    <t>Дорожное хозяйство (дорожные фонды)</t>
  </si>
  <si>
    <t>001 0409 0000000 000 000</t>
  </si>
  <si>
    <t xml:space="preserve">001 0409 6000200 500 225 </t>
  </si>
  <si>
    <t>Жилищное хозяйство</t>
  </si>
  <si>
    <t xml:space="preserve">001 0501 0000000 000 000 </t>
  </si>
  <si>
    <t xml:space="preserve">001 0501 3500300 500 225 </t>
  </si>
  <si>
    <t>Другие вопросы в области жилищно-коммунального хозяйства</t>
  </si>
  <si>
    <t xml:space="preserve">001 0505 0000000 000 000 </t>
  </si>
  <si>
    <t xml:space="preserve">001 0505 0920300 019 241 </t>
  </si>
  <si>
    <t>18210102020013000110</t>
  </si>
  <si>
    <t>025</t>
  </si>
  <si>
    <t>245</t>
  </si>
  <si>
    <t>258</t>
  </si>
  <si>
    <t>259</t>
  </si>
  <si>
    <t>260</t>
  </si>
  <si>
    <t>261</t>
  </si>
  <si>
    <t>на 01.04.2013 г.</t>
  </si>
  <si>
    <t xml:space="preserve">001 1003 7950000 500 262 </t>
  </si>
  <si>
    <t xml:space="preserve">001 0113 0920300 500 225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</si>
</sst>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  <numFmt numFmtId="178" formatCode="0.0"/>
    <numFmt numFmtId="179" formatCode="#,##0.0"/>
    <numFmt numFmtId="180" formatCode="[$-FC19]d\ mmmm\ yyyy\ &quot;г.&quot;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right" vertical="center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5" fillId="0" borderId="22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" fontId="4" fillId="0" borderId="20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>
      <alignment wrapText="1"/>
    </xf>
    <xf numFmtId="1" fontId="4" fillId="0" borderId="17" xfId="0" applyNumberFormat="1" applyFont="1" applyFill="1" applyBorder="1" applyAlignment="1">
      <alignment horizontal="center" shrinkToFit="1"/>
    </xf>
    <xf numFmtId="0" fontId="4" fillId="0" borderId="27" xfId="0" applyFont="1" applyFill="1" applyBorder="1" applyAlignment="1">
      <alignment/>
    </xf>
    <xf numFmtId="4" fontId="4" fillId="0" borderId="17" xfId="0" applyNumberFormat="1" applyFont="1" applyFill="1" applyBorder="1" applyAlignment="1">
      <alignment horizontal="right" vertical="center" shrinkToFit="1"/>
    </xf>
    <xf numFmtId="49" fontId="4" fillId="0" borderId="17" xfId="0" applyNumberFormat="1" applyFont="1" applyFill="1" applyBorder="1" applyAlignment="1">
      <alignment horizontal="center" shrinkToFit="1"/>
    </xf>
    <xf numFmtId="4" fontId="5" fillId="0" borderId="22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right" vertical="center"/>
    </xf>
    <xf numFmtId="4" fontId="9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10" fillId="0" borderId="17" xfId="0" applyNumberFormat="1" applyFont="1" applyBorder="1" applyAlignment="1">
      <alignment horizontal="right" vertical="center"/>
    </xf>
    <xf numFmtId="0" fontId="0" fillId="0" borderId="28" xfId="0" applyBorder="1" applyAlignment="1">
      <alignment/>
    </xf>
    <xf numFmtId="2" fontId="5" fillId="0" borderId="20" xfId="0" applyNumberFormat="1" applyFont="1" applyBorder="1" applyAlignment="1">
      <alignment horizontal="right" vertical="center"/>
    </xf>
    <xf numFmtId="0" fontId="11" fillId="3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34" borderId="0" xfId="0" applyFont="1" applyFill="1" applyAlignment="1">
      <alignment horizontal="left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9" fontId="4" fillId="0" borderId="17" xfId="57" applyFont="1" applyBorder="1" applyAlignment="1">
      <alignment horizontal="left" vertical="center" wrapText="1"/>
    </xf>
    <xf numFmtId="9" fontId="0" fillId="0" borderId="0" xfId="57" applyFont="1" applyAlignment="1">
      <alignment/>
    </xf>
    <xf numFmtId="2" fontId="4" fillId="0" borderId="17" xfId="57" applyNumberFormat="1" applyFont="1" applyBorder="1" applyAlignment="1">
      <alignment horizontal="right" vertical="center"/>
    </xf>
    <xf numFmtId="2" fontId="4" fillId="0" borderId="22" xfId="57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0" fontId="0" fillId="0" borderId="28" xfId="0" applyBorder="1" applyAlignment="1">
      <alignment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4" fontId="5" fillId="0" borderId="30" xfId="0" applyNumberFormat="1" applyFont="1" applyBorder="1" applyAlignment="1">
      <alignment horizontal="right" vertical="center"/>
    </xf>
    <xf numFmtId="0" fontId="0" fillId="0" borderId="31" xfId="0" applyBorder="1" applyAlignment="1">
      <alignment/>
    </xf>
    <xf numFmtId="0" fontId="6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19" xfId="0" applyBorder="1" applyAlignment="1">
      <alignment/>
    </xf>
    <xf numFmtId="0" fontId="0" fillId="0" borderId="41" xfId="0" applyBorder="1" applyAlignment="1">
      <alignment/>
    </xf>
    <xf numFmtId="0" fontId="0" fillId="0" borderId="21" xfId="0" applyBorder="1" applyAlignment="1">
      <alignment/>
    </xf>
    <xf numFmtId="0" fontId="0" fillId="0" borderId="42" xfId="0" applyBorder="1" applyAlignment="1">
      <alignment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43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9" fontId="4" fillId="0" borderId="20" xfId="57" applyFont="1" applyBorder="1" applyAlignment="1">
      <alignment horizontal="center" vertical="center"/>
    </xf>
    <xf numFmtId="9" fontId="4" fillId="0" borderId="28" xfId="57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0" fontId="1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I45"/>
  <sheetViews>
    <sheetView showGridLines="0" tabSelected="1" zoomScalePageLayoutView="0" workbookViewId="0" topLeftCell="A1">
      <selection activeCell="F45" sqref="F45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3.25390625" style="0" customWidth="1"/>
    <col min="4" max="4" width="10.25390625" style="0" customWidth="1"/>
    <col min="5" max="5" width="10.875" style="0" customWidth="1"/>
    <col min="6" max="7" width="18.75390625" style="0" customWidth="1"/>
    <col min="8" max="8" width="9.75390625" style="0" customWidth="1"/>
    <col min="9" max="9" width="0" style="0" hidden="1" customWidth="1"/>
  </cols>
  <sheetData>
    <row r="1" spans="1:7" ht="15">
      <c r="A1" s="104"/>
      <c r="B1" s="104"/>
      <c r="C1" s="104"/>
      <c r="D1" s="104"/>
      <c r="E1" s="3"/>
      <c r="F1" s="3"/>
      <c r="G1" s="4"/>
    </row>
    <row r="2" spans="1:7" ht="15.75" thickBot="1">
      <c r="A2" s="104" t="s">
        <v>27</v>
      </c>
      <c r="B2" s="104"/>
      <c r="C2" s="104"/>
      <c r="D2" s="104"/>
      <c r="E2" s="37"/>
      <c r="F2" s="43"/>
      <c r="G2" s="10" t="s">
        <v>3</v>
      </c>
    </row>
    <row r="3" spans="1:9" ht="12.75">
      <c r="A3" s="2"/>
      <c r="B3" s="2"/>
      <c r="C3" s="2"/>
      <c r="D3" s="1"/>
      <c r="E3" s="43"/>
      <c r="F3" s="46" t="s">
        <v>8</v>
      </c>
      <c r="G3" s="7" t="s">
        <v>15</v>
      </c>
      <c r="I3" s="1"/>
    </row>
    <row r="4" spans="1:9" ht="12.75">
      <c r="A4" s="105" t="s">
        <v>322</v>
      </c>
      <c r="B4" s="105"/>
      <c r="C4" s="105"/>
      <c r="D4" s="105"/>
      <c r="E4" s="1"/>
      <c r="F4" s="51" t="s">
        <v>7</v>
      </c>
      <c r="G4" s="22">
        <v>41365</v>
      </c>
      <c r="I4" s="1"/>
    </row>
    <row r="5" spans="1:9" ht="12.75">
      <c r="A5" s="2"/>
      <c r="B5" s="2"/>
      <c r="C5" s="2"/>
      <c r="D5" s="1"/>
      <c r="E5" s="1"/>
      <c r="F5" s="51" t="s">
        <v>5</v>
      </c>
      <c r="G5" s="38" t="s">
        <v>31</v>
      </c>
      <c r="I5" s="1"/>
    </row>
    <row r="6" spans="1:9" ht="33.75" customHeight="1">
      <c r="A6" s="106" t="s">
        <v>22</v>
      </c>
      <c r="B6" s="106"/>
      <c r="C6" s="107" t="s">
        <v>28</v>
      </c>
      <c r="D6" s="107"/>
      <c r="E6" s="107"/>
      <c r="F6" s="51" t="s">
        <v>23</v>
      </c>
      <c r="G6" s="38" t="s">
        <v>32</v>
      </c>
      <c r="I6" s="1"/>
    </row>
    <row r="7" spans="1:9" ht="33.75" customHeight="1">
      <c r="A7" s="6" t="s">
        <v>13</v>
      </c>
      <c r="B7" s="107" t="s">
        <v>29</v>
      </c>
      <c r="C7" s="107"/>
      <c r="D7" s="107"/>
      <c r="E7" s="107"/>
      <c r="F7" s="51" t="s">
        <v>26</v>
      </c>
      <c r="G7" s="52" t="s">
        <v>83</v>
      </c>
      <c r="I7" s="1"/>
    </row>
    <row r="8" spans="1:9" ht="12.75">
      <c r="A8" s="6" t="s">
        <v>212</v>
      </c>
      <c r="B8" s="6"/>
      <c r="C8" s="6"/>
      <c r="D8" s="5"/>
      <c r="E8" s="1"/>
      <c r="F8" s="51"/>
      <c r="G8" s="8"/>
      <c r="I8" s="1"/>
    </row>
    <row r="9" spans="1:9" ht="13.5" thickBot="1">
      <c r="A9" s="6" t="s">
        <v>30</v>
      </c>
      <c r="B9" s="6"/>
      <c r="C9" s="16"/>
      <c r="D9" s="5"/>
      <c r="E9" s="1"/>
      <c r="F9" s="51" t="s">
        <v>6</v>
      </c>
      <c r="G9" s="9" t="s">
        <v>0</v>
      </c>
      <c r="I9" s="1"/>
    </row>
    <row r="10" spans="1:7" ht="15.75" thickBot="1">
      <c r="A10" s="88" t="s">
        <v>19</v>
      </c>
      <c r="B10" s="88"/>
      <c r="C10" s="88"/>
      <c r="D10" s="88"/>
      <c r="E10" s="36"/>
      <c r="F10" s="36"/>
      <c r="G10" s="11"/>
    </row>
    <row r="11" spans="1:7" ht="3.75" customHeight="1">
      <c r="A11" s="89" t="s">
        <v>4</v>
      </c>
      <c r="B11" s="92" t="s">
        <v>10</v>
      </c>
      <c r="C11" s="92"/>
      <c r="D11" s="95" t="s">
        <v>16</v>
      </c>
      <c r="E11" s="96"/>
      <c r="F11" s="101" t="s">
        <v>11</v>
      </c>
      <c r="G11" s="81" t="s">
        <v>14</v>
      </c>
    </row>
    <row r="12" spans="1:7" ht="3" customHeight="1">
      <c r="A12" s="90"/>
      <c r="B12" s="93"/>
      <c r="C12" s="93"/>
      <c r="D12" s="97"/>
      <c r="E12" s="98"/>
      <c r="F12" s="102"/>
      <c r="G12" s="82"/>
    </row>
    <row r="13" spans="1:7" ht="3" customHeight="1">
      <c r="A13" s="90"/>
      <c r="B13" s="93"/>
      <c r="C13" s="93"/>
      <c r="D13" s="97"/>
      <c r="E13" s="98"/>
      <c r="F13" s="102"/>
      <c r="G13" s="82"/>
    </row>
    <row r="14" spans="1:7" ht="3" customHeight="1">
      <c r="A14" s="90"/>
      <c r="B14" s="93"/>
      <c r="C14" s="93"/>
      <c r="D14" s="97"/>
      <c r="E14" s="98"/>
      <c r="F14" s="102"/>
      <c r="G14" s="82"/>
    </row>
    <row r="15" spans="1:7" ht="3" customHeight="1">
      <c r="A15" s="90"/>
      <c r="B15" s="93"/>
      <c r="C15" s="93"/>
      <c r="D15" s="97"/>
      <c r="E15" s="98"/>
      <c r="F15" s="102"/>
      <c r="G15" s="82"/>
    </row>
    <row r="16" spans="1:7" ht="3" customHeight="1">
      <c r="A16" s="90"/>
      <c r="B16" s="93"/>
      <c r="C16" s="93"/>
      <c r="D16" s="97"/>
      <c r="E16" s="98"/>
      <c r="F16" s="102"/>
      <c r="G16" s="82"/>
    </row>
    <row r="17" spans="1:7" ht="23.25" customHeight="1">
      <c r="A17" s="91"/>
      <c r="B17" s="94"/>
      <c r="C17" s="94"/>
      <c r="D17" s="99"/>
      <c r="E17" s="100"/>
      <c r="F17" s="103"/>
      <c r="G17" s="83"/>
    </row>
    <row r="18" spans="1:7" ht="12" customHeight="1" thickBot="1">
      <c r="A18" s="17">
        <v>1</v>
      </c>
      <c r="B18" s="18">
        <v>2</v>
      </c>
      <c r="C18" s="53"/>
      <c r="D18" s="84" t="s">
        <v>1</v>
      </c>
      <c r="E18" s="85"/>
      <c r="F18" s="50" t="s">
        <v>2</v>
      </c>
      <c r="G18" s="20" t="s">
        <v>12</v>
      </c>
    </row>
    <row r="19" spans="1:7" ht="12.75">
      <c r="A19" s="54" t="s">
        <v>87</v>
      </c>
      <c r="B19" s="31" t="s">
        <v>9</v>
      </c>
      <c r="C19" s="55" t="s">
        <v>91</v>
      </c>
      <c r="D19" s="86">
        <f>SUM(D21:D45)</f>
        <v>81886189</v>
      </c>
      <c r="E19" s="87"/>
      <c r="F19" s="57">
        <f>SUM(F21:F45)</f>
        <v>12344308.980000002</v>
      </c>
      <c r="G19" s="25">
        <f aca="true" t="shared" si="0" ref="G19:G28">D19-F19</f>
        <v>69541880.02</v>
      </c>
    </row>
    <row r="20" spans="1:7" ht="12.75">
      <c r="A20" s="56" t="s">
        <v>88</v>
      </c>
      <c r="B20" s="34" t="s">
        <v>33</v>
      </c>
      <c r="C20" s="55"/>
      <c r="D20" s="79"/>
      <c r="E20" s="80"/>
      <c r="F20" s="57"/>
      <c r="G20" s="28">
        <f t="shared" si="0"/>
        <v>0</v>
      </c>
    </row>
    <row r="21" spans="1:7" ht="53.25" customHeight="1">
      <c r="A21" s="54" t="s">
        <v>40</v>
      </c>
      <c r="B21" s="34" t="s">
        <v>225</v>
      </c>
      <c r="C21" s="58" t="s">
        <v>92</v>
      </c>
      <c r="D21" s="79">
        <v>15000</v>
      </c>
      <c r="E21" s="80"/>
      <c r="F21" s="57">
        <v>6520</v>
      </c>
      <c r="G21" s="28">
        <f t="shared" si="0"/>
        <v>8480</v>
      </c>
    </row>
    <row r="22" spans="1:7" ht="67.5">
      <c r="A22" s="54" t="s">
        <v>41</v>
      </c>
      <c r="B22" s="34" t="s">
        <v>226</v>
      </c>
      <c r="C22" s="58" t="s">
        <v>186</v>
      </c>
      <c r="D22" s="79">
        <v>5000000</v>
      </c>
      <c r="E22" s="80"/>
      <c r="F22" s="57">
        <v>683953.59</v>
      </c>
      <c r="G22" s="28">
        <f t="shared" si="0"/>
        <v>4316046.41</v>
      </c>
    </row>
    <row r="23" spans="1:7" ht="46.5" customHeight="1">
      <c r="A23" s="54" t="s">
        <v>42</v>
      </c>
      <c r="B23" s="34" t="s">
        <v>227</v>
      </c>
      <c r="C23" s="58" t="s">
        <v>93</v>
      </c>
      <c r="D23" s="79">
        <v>10000</v>
      </c>
      <c r="E23" s="80"/>
      <c r="F23" s="57"/>
      <c r="G23" s="28">
        <f t="shared" si="0"/>
        <v>10000</v>
      </c>
    </row>
    <row r="24" spans="1:7" ht="45">
      <c r="A24" s="54" t="s">
        <v>43</v>
      </c>
      <c r="B24" s="34" t="s">
        <v>228</v>
      </c>
      <c r="C24" s="58" t="s">
        <v>187</v>
      </c>
      <c r="D24" s="79">
        <v>52000000</v>
      </c>
      <c r="E24" s="80"/>
      <c r="F24" s="57">
        <v>5663450.86</v>
      </c>
      <c r="G24" s="28">
        <f t="shared" si="0"/>
        <v>46336549.14</v>
      </c>
    </row>
    <row r="25" spans="1:7" ht="22.5">
      <c r="A25" s="54" t="s">
        <v>89</v>
      </c>
      <c r="B25" s="34" t="s">
        <v>229</v>
      </c>
      <c r="C25" s="58" t="s">
        <v>94</v>
      </c>
      <c r="D25" s="79">
        <v>7469100</v>
      </c>
      <c r="E25" s="80"/>
      <c r="F25" s="57">
        <v>1493820</v>
      </c>
      <c r="G25" s="28">
        <f t="shared" si="0"/>
        <v>5975280</v>
      </c>
    </row>
    <row r="26" spans="1:7" ht="36" customHeight="1">
      <c r="A26" s="54" t="s">
        <v>44</v>
      </c>
      <c r="B26" s="34" t="s">
        <v>230</v>
      </c>
      <c r="C26" s="58" t="s">
        <v>95</v>
      </c>
      <c r="D26" s="79">
        <v>399989</v>
      </c>
      <c r="E26" s="80"/>
      <c r="F26" s="57">
        <v>399989</v>
      </c>
      <c r="G26" s="28">
        <f>D26-F26</f>
        <v>0</v>
      </c>
    </row>
    <row r="27" spans="1:7" ht="33.75">
      <c r="A27" s="54" t="s">
        <v>222</v>
      </c>
      <c r="B27" s="34" t="s">
        <v>231</v>
      </c>
      <c r="C27" s="58" t="s">
        <v>223</v>
      </c>
      <c r="D27" s="79"/>
      <c r="E27" s="80"/>
      <c r="F27" s="57">
        <v>-549380</v>
      </c>
      <c r="G27" s="28"/>
    </row>
    <row r="28" spans="1:7" ht="57" customHeight="1">
      <c r="A28" s="54" t="s">
        <v>90</v>
      </c>
      <c r="B28" s="34" t="s">
        <v>232</v>
      </c>
      <c r="C28" s="58" t="s">
        <v>182</v>
      </c>
      <c r="D28" s="79">
        <v>2500000</v>
      </c>
      <c r="E28" s="80"/>
      <c r="F28" s="57">
        <v>1112416.04</v>
      </c>
      <c r="G28" s="28">
        <f t="shared" si="0"/>
        <v>1387583.96</v>
      </c>
    </row>
    <row r="29" spans="1:7" ht="55.5" customHeight="1">
      <c r="A29" s="54" t="s">
        <v>90</v>
      </c>
      <c r="B29" s="34" t="s">
        <v>233</v>
      </c>
      <c r="C29" s="58" t="s">
        <v>196</v>
      </c>
      <c r="D29" s="79"/>
      <c r="E29" s="80"/>
      <c r="F29" s="57">
        <v>100</v>
      </c>
      <c r="G29" s="28"/>
    </row>
    <row r="30" spans="1:7" ht="55.5" customHeight="1">
      <c r="A30" s="54" t="s">
        <v>90</v>
      </c>
      <c r="B30" s="34" t="s">
        <v>234</v>
      </c>
      <c r="C30" s="58" t="s">
        <v>215</v>
      </c>
      <c r="D30" s="79"/>
      <c r="E30" s="80"/>
      <c r="F30" s="57">
        <v>-1719.1</v>
      </c>
      <c r="G30" s="28"/>
    </row>
    <row r="31" spans="1:7" ht="55.5" customHeight="1">
      <c r="A31" s="54" t="s">
        <v>90</v>
      </c>
      <c r="B31" s="34" t="s">
        <v>235</v>
      </c>
      <c r="C31" s="58" t="s">
        <v>193</v>
      </c>
      <c r="D31" s="79"/>
      <c r="E31" s="80"/>
      <c r="F31" s="57">
        <v>387.32</v>
      </c>
      <c r="G31" s="28"/>
    </row>
    <row r="32" spans="1:7" ht="55.5" customHeight="1">
      <c r="A32" s="54" t="s">
        <v>90</v>
      </c>
      <c r="B32" s="34" t="s">
        <v>236</v>
      </c>
      <c r="C32" s="58" t="s">
        <v>197</v>
      </c>
      <c r="D32" s="79"/>
      <c r="E32" s="80"/>
      <c r="F32" s="57">
        <v>44.85</v>
      </c>
      <c r="G32" s="28"/>
    </row>
    <row r="33" spans="1:7" ht="55.5" customHeight="1">
      <c r="A33" s="54" t="s">
        <v>90</v>
      </c>
      <c r="B33" s="34" t="s">
        <v>237</v>
      </c>
      <c r="C33" s="58" t="s">
        <v>315</v>
      </c>
      <c r="D33" s="79"/>
      <c r="E33" s="80"/>
      <c r="F33" s="57">
        <v>22.83</v>
      </c>
      <c r="G33" s="28"/>
    </row>
    <row r="34" spans="1:7" ht="55.5" customHeight="1">
      <c r="A34" s="54" t="s">
        <v>90</v>
      </c>
      <c r="B34" s="34" t="s">
        <v>238</v>
      </c>
      <c r="C34" s="58" t="s">
        <v>194</v>
      </c>
      <c r="D34" s="79"/>
      <c r="E34" s="80"/>
      <c r="F34" s="57">
        <v>12472.8</v>
      </c>
      <c r="G34" s="28"/>
    </row>
    <row r="35" spans="1:7" ht="55.5" customHeight="1">
      <c r="A35" s="54" t="s">
        <v>90</v>
      </c>
      <c r="B35" s="34" t="s">
        <v>316</v>
      </c>
      <c r="C35" s="58" t="s">
        <v>213</v>
      </c>
      <c r="D35" s="79"/>
      <c r="E35" s="108"/>
      <c r="F35" s="57">
        <v>300</v>
      </c>
      <c r="G35" s="28"/>
    </row>
    <row r="36" spans="1:7" ht="33.75">
      <c r="A36" s="54" t="s">
        <v>35</v>
      </c>
      <c r="B36" s="34" t="s">
        <v>239</v>
      </c>
      <c r="C36" s="58" t="s">
        <v>96</v>
      </c>
      <c r="D36" s="79">
        <v>1492100</v>
      </c>
      <c r="E36" s="80"/>
      <c r="F36" s="57">
        <v>139184.83</v>
      </c>
      <c r="G36" s="28">
        <f>D36-F36</f>
        <v>1352915.17</v>
      </c>
    </row>
    <row r="37" spans="1:7" ht="33.75">
      <c r="A37" s="54" t="s">
        <v>35</v>
      </c>
      <c r="B37" s="34" t="s">
        <v>240</v>
      </c>
      <c r="C37" s="58" t="s">
        <v>97</v>
      </c>
      <c r="D37" s="79"/>
      <c r="E37" s="80"/>
      <c r="F37" s="57">
        <v>3401.3</v>
      </c>
      <c r="G37" s="28"/>
    </row>
    <row r="38" spans="1:7" ht="12.75">
      <c r="A38" s="54" t="s">
        <v>36</v>
      </c>
      <c r="B38" s="34" t="s">
        <v>241</v>
      </c>
      <c r="C38" s="58" t="s">
        <v>98</v>
      </c>
      <c r="D38" s="79">
        <v>50000</v>
      </c>
      <c r="E38" s="80"/>
      <c r="F38" s="57">
        <v>26453.69</v>
      </c>
      <c r="G38" s="28">
        <f>D38-F38</f>
        <v>23546.31</v>
      </c>
    </row>
    <row r="39" spans="1:7" ht="12.75">
      <c r="A39" s="54" t="s">
        <v>37</v>
      </c>
      <c r="B39" s="34" t="s">
        <v>242</v>
      </c>
      <c r="C39" s="58" t="s">
        <v>99</v>
      </c>
      <c r="D39" s="79">
        <v>2950000</v>
      </c>
      <c r="E39" s="80"/>
      <c r="F39" s="57">
        <v>293042.99</v>
      </c>
      <c r="G39" s="28">
        <f>D39-F39</f>
        <v>2656957.01</v>
      </c>
    </row>
    <row r="40" spans="1:7" ht="12.75">
      <c r="A40" s="54" t="s">
        <v>37</v>
      </c>
      <c r="B40" s="34" t="s">
        <v>243</v>
      </c>
      <c r="C40" s="58" t="s">
        <v>100</v>
      </c>
      <c r="D40" s="79"/>
      <c r="E40" s="80"/>
      <c r="F40" s="57">
        <v>10593.02</v>
      </c>
      <c r="G40" s="28"/>
    </row>
    <row r="41" spans="1:7" ht="56.25">
      <c r="A41" s="54" t="s">
        <v>38</v>
      </c>
      <c r="B41" s="34" t="s">
        <v>244</v>
      </c>
      <c r="C41" s="58" t="s">
        <v>101</v>
      </c>
      <c r="D41" s="79">
        <v>9000000</v>
      </c>
      <c r="E41" s="80"/>
      <c r="F41" s="57">
        <v>2444252.23</v>
      </c>
      <c r="G41" s="28">
        <f>D41-F41</f>
        <v>6555747.77</v>
      </c>
    </row>
    <row r="42" spans="1:7" ht="56.25">
      <c r="A42" s="54" t="s">
        <v>38</v>
      </c>
      <c r="B42" s="34" t="s">
        <v>245</v>
      </c>
      <c r="C42" s="58" t="s">
        <v>102</v>
      </c>
      <c r="D42" s="79"/>
      <c r="E42" s="80"/>
      <c r="F42" s="57">
        <v>33074.46</v>
      </c>
      <c r="G42" s="28"/>
    </row>
    <row r="43" spans="1:7" ht="56.25">
      <c r="A43" s="54" t="s">
        <v>39</v>
      </c>
      <c r="B43" s="34" t="s">
        <v>246</v>
      </c>
      <c r="C43" s="58" t="s">
        <v>103</v>
      </c>
      <c r="D43" s="79">
        <v>1000000</v>
      </c>
      <c r="E43" s="80"/>
      <c r="F43" s="57">
        <v>566770.61</v>
      </c>
      <c r="G43" s="28">
        <f>D43-F43</f>
        <v>433229.39</v>
      </c>
    </row>
    <row r="44" spans="1:7" ht="56.25">
      <c r="A44" s="54" t="s">
        <v>39</v>
      </c>
      <c r="B44" s="34" t="s">
        <v>247</v>
      </c>
      <c r="C44" s="58" t="s">
        <v>211</v>
      </c>
      <c r="D44" s="79"/>
      <c r="E44" s="80"/>
      <c r="F44" s="57">
        <v>6203.83</v>
      </c>
      <c r="G44" s="28"/>
    </row>
    <row r="45" spans="1:7" ht="33.75">
      <c r="A45" s="54" t="s">
        <v>198</v>
      </c>
      <c r="B45" s="34" t="s">
        <v>248</v>
      </c>
      <c r="C45" s="58" t="s">
        <v>199</v>
      </c>
      <c r="D45" s="47"/>
      <c r="E45" s="68"/>
      <c r="F45" s="57">
        <v>-1046.17</v>
      </c>
      <c r="G45" s="28"/>
    </row>
  </sheetData>
  <sheetProtection/>
  <mergeCells count="40">
    <mergeCell ref="D32:E32"/>
    <mergeCell ref="D30:E30"/>
    <mergeCell ref="D34:E34"/>
    <mergeCell ref="D28:E28"/>
    <mergeCell ref="B7:E7"/>
    <mergeCell ref="A11:A17"/>
    <mergeCell ref="B11:B17"/>
    <mergeCell ref="D26:E26"/>
    <mergeCell ref="D24:E24"/>
    <mergeCell ref="D27:E27"/>
    <mergeCell ref="D19:E19"/>
    <mergeCell ref="D11:E17"/>
    <mergeCell ref="D18:E18"/>
    <mergeCell ref="D38:E38"/>
    <mergeCell ref="A1:D1"/>
    <mergeCell ref="A2:D2"/>
    <mergeCell ref="A4:D4"/>
    <mergeCell ref="A6:B6"/>
    <mergeCell ref="C6:E6"/>
    <mergeCell ref="A10:D10"/>
    <mergeCell ref="D42:E42"/>
    <mergeCell ref="D39:E39"/>
    <mergeCell ref="D40:E40"/>
    <mergeCell ref="D43:E43"/>
    <mergeCell ref="D35:E35"/>
    <mergeCell ref="G11:G17"/>
    <mergeCell ref="D22:E22"/>
    <mergeCell ref="D21:E21"/>
    <mergeCell ref="F11:F17"/>
    <mergeCell ref="D20:E20"/>
    <mergeCell ref="D33:E33"/>
    <mergeCell ref="D44:E44"/>
    <mergeCell ref="D36:E36"/>
    <mergeCell ref="D41:E41"/>
    <mergeCell ref="C11:C17"/>
    <mergeCell ref="D23:E23"/>
    <mergeCell ref="D31:E31"/>
    <mergeCell ref="D29:E29"/>
    <mergeCell ref="D25:E25"/>
    <mergeCell ref="D37:E37"/>
  </mergeCells>
  <conditionalFormatting sqref="G31 G19:G24 G27:G28 G39:G42 G36:G37">
    <cfRule type="cellIs" priority="21" dxfId="25" operator="equal" stopIfTrue="1">
      <formula>0</formula>
    </cfRule>
  </conditionalFormatting>
  <conditionalFormatting sqref="G29">
    <cfRule type="cellIs" priority="20" dxfId="25" operator="equal" stopIfTrue="1">
      <formula>0</formula>
    </cfRule>
  </conditionalFormatting>
  <conditionalFormatting sqref="G32">
    <cfRule type="cellIs" priority="19" dxfId="25" operator="equal" stopIfTrue="1">
      <formula>0</formula>
    </cfRule>
  </conditionalFormatting>
  <conditionalFormatting sqref="G34">
    <cfRule type="cellIs" priority="18" dxfId="25" operator="equal" stopIfTrue="1">
      <formula>0</formula>
    </cfRule>
  </conditionalFormatting>
  <conditionalFormatting sqref="G38">
    <cfRule type="cellIs" priority="17" dxfId="25" operator="equal" stopIfTrue="1">
      <formula>0</formula>
    </cfRule>
  </conditionalFormatting>
  <conditionalFormatting sqref="G43">
    <cfRule type="cellIs" priority="16" dxfId="25" operator="equal" stopIfTrue="1">
      <formula>0</formula>
    </cfRule>
  </conditionalFormatting>
  <conditionalFormatting sqref="G45">
    <cfRule type="cellIs" priority="14" dxfId="25" operator="equal" stopIfTrue="1">
      <formula>0</formula>
    </cfRule>
  </conditionalFormatting>
  <conditionalFormatting sqref="G25">
    <cfRule type="cellIs" priority="13" dxfId="25" operator="equal" stopIfTrue="1">
      <formula>0</formula>
    </cfRule>
  </conditionalFormatting>
  <conditionalFormatting sqref="G44">
    <cfRule type="cellIs" priority="12" dxfId="25" operator="equal" stopIfTrue="1">
      <formula>0</formula>
    </cfRule>
  </conditionalFormatting>
  <conditionalFormatting sqref="G35">
    <cfRule type="cellIs" priority="5" dxfId="25" operator="equal" stopIfTrue="1">
      <formula>0</formula>
    </cfRule>
  </conditionalFormatting>
  <conditionalFormatting sqref="G30">
    <cfRule type="cellIs" priority="3" dxfId="25" operator="equal" stopIfTrue="1">
      <formula>0</formula>
    </cfRule>
  </conditionalFormatting>
  <conditionalFormatting sqref="G26">
    <cfRule type="cellIs" priority="2" dxfId="25" operator="equal" stopIfTrue="1">
      <formula>0</formula>
    </cfRule>
  </conditionalFormatting>
  <conditionalFormatting sqref="G33">
    <cfRule type="cellIs" priority="1" dxfId="2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2:G107"/>
  <sheetViews>
    <sheetView showGridLines="0" zoomScalePageLayoutView="0" workbookViewId="0" topLeftCell="A81">
      <selection activeCell="F107" sqref="F107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5" width="19.375" style="0" customWidth="1"/>
    <col min="6" max="7" width="18.75390625" style="0" customWidth="1"/>
  </cols>
  <sheetData>
    <row r="1" ht="12.75" customHeight="1"/>
    <row r="2" spans="1:7" ht="15" customHeight="1">
      <c r="A2" s="125" t="s">
        <v>20</v>
      </c>
      <c r="B2" s="125"/>
      <c r="C2" s="125"/>
      <c r="D2" s="125"/>
      <c r="E2" s="125"/>
      <c r="F2" s="36"/>
      <c r="G2" s="5" t="s">
        <v>17</v>
      </c>
    </row>
    <row r="3" spans="1:7" ht="13.5" customHeight="1" thickBot="1">
      <c r="A3" s="13"/>
      <c r="B3" s="13"/>
      <c r="C3" s="15"/>
      <c r="D3" s="15"/>
      <c r="E3" s="14"/>
      <c r="F3" s="14"/>
      <c r="G3" s="14"/>
    </row>
    <row r="4" spans="1:7" ht="9.75" customHeight="1">
      <c r="A4" s="126" t="s">
        <v>4</v>
      </c>
      <c r="B4" s="92" t="s">
        <v>10</v>
      </c>
      <c r="C4" s="129" t="s">
        <v>24</v>
      </c>
      <c r="D4" s="130"/>
      <c r="E4" s="101" t="s">
        <v>16</v>
      </c>
      <c r="F4" s="123" t="s">
        <v>11</v>
      </c>
      <c r="G4" s="81" t="s">
        <v>14</v>
      </c>
    </row>
    <row r="5" spans="1:7" ht="5.25" customHeight="1">
      <c r="A5" s="127"/>
      <c r="B5" s="93"/>
      <c r="C5" s="131"/>
      <c r="D5" s="132"/>
      <c r="E5" s="102"/>
      <c r="F5" s="124"/>
      <c r="G5" s="82"/>
    </row>
    <row r="6" spans="1:7" ht="9" customHeight="1">
      <c r="A6" s="127"/>
      <c r="B6" s="93"/>
      <c r="C6" s="131"/>
      <c r="D6" s="132"/>
      <c r="E6" s="102"/>
      <c r="F6" s="124"/>
      <c r="G6" s="82"/>
    </row>
    <row r="7" spans="1:7" ht="6" customHeight="1">
      <c r="A7" s="127"/>
      <c r="B7" s="93"/>
      <c r="C7" s="131"/>
      <c r="D7" s="132"/>
      <c r="E7" s="102"/>
      <c r="F7" s="124"/>
      <c r="G7" s="82"/>
    </row>
    <row r="8" spans="1:7" ht="6" customHeight="1">
      <c r="A8" s="127"/>
      <c r="B8" s="93"/>
      <c r="C8" s="131"/>
      <c r="D8" s="132"/>
      <c r="E8" s="102"/>
      <c r="F8" s="124"/>
      <c r="G8" s="82"/>
    </row>
    <row r="9" spans="1:7" ht="10.5" customHeight="1">
      <c r="A9" s="127"/>
      <c r="B9" s="93"/>
      <c r="C9" s="131"/>
      <c r="D9" s="132"/>
      <c r="E9" s="102"/>
      <c r="F9" s="124"/>
      <c r="G9" s="82"/>
    </row>
    <row r="10" spans="1:7" ht="3.75" customHeight="1" hidden="1">
      <c r="A10" s="127"/>
      <c r="B10" s="93"/>
      <c r="C10" s="131"/>
      <c r="D10" s="132"/>
      <c r="E10" s="102"/>
      <c r="F10" s="39"/>
      <c r="G10" s="48"/>
    </row>
    <row r="11" spans="1:7" ht="12.75" customHeight="1" hidden="1">
      <c r="A11" s="128"/>
      <c r="B11" s="94"/>
      <c r="C11" s="133"/>
      <c r="D11" s="134"/>
      <c r="E11" s="103"/>
      <c r="F11" s="42"/>
      <c r="G11" s="49"/>
    </row>
    <row r="12" spans="1:7" ht="13.5" customHeight="1" thickBot="1">
      <c r="A12" s="17">
        <v>1</v>
      </c>
      <c r="B12" s="18">
        <v>2</v>
      </c>
      <c r="C12" s="121">
        <v>3</v>
      </c>
      <c r="D12" s="122"/>
      <c r="E12" s="19" t="s">
        <v>1</v>
      </c>
      <c r="F12" s="40" t="s">
        <v>2</v>
      </c>
      <c r="G12" s="20" t="s">
        <v>12</v>
      </c>
    </row>
    <row r="13" spans="1:7" ht="12.75">
      <c r="A13" s="23" t="s">
        <v>45</v>
      </c>
      <c r="B13" s="24" t="s">
        <v>46</v>
      </c>
      <c r="C13" s="111" t="s">
        <v>34</v>
      </c>
      <c r="D13" s="112"/>
      <c r="E13" s="25">
        <f>E15+E70+E48+E55+E61+E91+E94+E97+E102+E105</f>
        <v>86185230</v>
      </c>
      <c r="F13" s="25">
        <f>F15+F70+F48+F55+F61+F91+F94+F102+F105+F97</f>
        <v>10657021.850000001</v>
      </c>
      <c r="G13" s="44">
        <f aca="true" t="shared" si="0" ref="G13:G26">E13-F13</f>
        <v>75528208.15</v>
      </c>
    </row>
    <row r="14" spans="1:7" ht="12.75">
      <c r="A14" s="26" t="s">
        <v>47</v>
      </c>
      <c r="B14" s="27" t="s">
        <v>33</v>
      </c>
      <c r="C14" s="109" t="s">
        <v>33</v>
      </c>
      <c r="D14" s="110"/>
      <c r="E14" s="28"/>
      <c r="F14" s="47"/>
      <c r="G14" s="45">
        <f t="shared" si="0"/>
        <v>0</v>
      </c>
    </row>
    <row r="15" spans="1:7" ht="12.75">
      <c r="A15" s="23" t="s">
        <v>48</v>
      </c>
      <c r="B15" s="24" t="s">
        <v>33</v>
      </c>
      <c r="C15" s="111" t="s">
        <v>49</v>
      </c>
      <c r="D15" s="112"/>
      <c r="E15" s="25">
        <f>E19+E26+E40+E16</f>
        <v>21100000</v>
      </c>
      <c r="F15" s="25">
        <f>F19+F26+F40+F16</f>
        <v>3421134.3200000003</v>
      </c>
      <c r="G15" s="44">
        <f t="shared" si="0"/>
        <v>17678865.68</v>
      </c>
    </row>
    <row r="16" spans="1:7" ht="33.75">
      <c r="A16" s="23" t="s">
        <v>156</v>
      </c>
      <c r="B16" s="24" t="s">
        <v>33</v>
      </c>
      <c r="C16" s="111" t="s">
        <v>157</v>
      </c>
      <c r="D16" s="112"/>
      <c r="E16" s="25">
        <f>E17+E18</f>
        <v>700000</v>
      </c>
      <c r="F16" s="25">
        <f>F17+F18</f>
        <v>68749.8</v>
      </c>
      <c r="G16" s="44">
        <f>E16-F16</f>
        <v>631250.2</v>
      </c>
    </row>
    <row r="17" spans="1:7" ht="12.75">
      <c r="A17" s="26" t="s">
        <v>50</v>
      </c>
      <c r="B17" s="27" t="s">
        <v>249</v>
      </c>
      <c r="C17" s="109" t="s">
        <v>158</v>
      </c>
      <c r="D17" s="110"/>
      <c r="E17" s="28">
        <v>537634</v>
      </c>
      <c r="F17" s="28">
        <v>56700</v>
      </c>
      <c r="G17" s="45">
        <f>E17-F17</f>
        <v>480934</v>
      </c>
    </row>
    <row r="18" spans="1:7" ht="12.75">
      <c r="A18" s="26" t="s">
        <v>51</v>
      </c>
      <c r="B18" s="27" t="s">
        <v>250</v>
      </c>
      <c r="C18" s="109" t="s">
        <v>159</v>
      </c>
      <c r="D18" s="110"/>
      <c r="E18" s="28">
        <v>162366</v>
      </c>
      <c r="F18" s="28">
        <v>12049.8</v>
      </c>
      <c r="G18" s="45">
        <f>E18-F18</f>
        <v>150316.2</v>
      </c>
    </row>
    <row r="19" spans="1:7" ht="45">
      <c r="A19" s="23" t="s">
        <v>60</v>
      </c>
      <c r="B19" s="24" t="s">
        <v>33</v>
      </c>
      <c r="C19" s="111" t="s">
        <v>104</v>
      </c>
      <c r="D19" s="112"/>
      <c r="E19" s="25">
        <f>E22+E23+E24+E20+E21+E25</f>
        <v>1300000</v>
      </c>
      <c r="F19" s="25">
        <f>F22+F23+F24+F20+F21+F25</f>
        <v>259531.80000000002</v>
      </c>
      <c r="G19" s="44">
        <f t="shared" si="0"/>
        <v>1040468.2</v>
      </c>
    </row>
    <row r="20" spans="1:7" ht="12.75">
      <c r="A20" s="26" t="s">
        <v>50</v>
      </c>
      <c r="B20" s="34" t="s">
        <v>251</v>
      </c>
      <c r="C20" s="109" t="s">
        <v>216</v>
      </c>
      <c r="D20" s="110"/>
      <c r="E20" s="35">
        <v>846000</v>
      </c>
      <c r="F20" s="35">
        <v>167778.95</v>
      </c>
      <c r="G20" s="45">
        <f t="shared" si="0"/>
        <v>678221.05</v>
      </c>
    </row>
    <row r="21" spans="1:7" ht="12.75">
      <c r="A21" s="26" t="s">
        <v>51</v>
      </c>
      <c r="B21" s="34" t="s">
        <v>252</v>
      </c>
      <c r="C21" s="109" t="s">
        <v>217</v>
      </c>
      <c r="D21" s="110"/>
      <c r="E21" s="35">
        <v>255492</v>
      </c>
      <c r="F21" s="35">
        <v>42152.85</v>
      </c>
      <c r="G21" s="45">
        <f t="shared" si="0"/>
        <v>213339.15</v>
      </c>
    </row>
    <row r="22" spans="1:7" ht="12.75">
      <c r="A22" s="26" t="s">
        <v>52</v>
      </c>
      <c r="B22" s="27" t="s">
        <v>253</v>
      </c>
      <c r="C22" s="109" t="s">
        <v>105</v>
      </c>
      <c r="D22" s="110"/>
      <c r="E22" s="28">
        <v>10600</v>
      </c>
      <c r="F22" s="28">
        <v>5600</v>
      </c>
      <c r="G22" s="45">
        <f t="shared" si="0"/>
        <v>5000</v>
      </c>
    </row>
    <row r="23" spans="1:7" ht="12.75">
      <c r="A23" s="26" t="s">
        <v>56</v>
      </c>
      <c r="B23" s="27" t="s">
        <v>254</v>
      </c>
      <c r="C23" s="109" t="s">
        <v>106</v>
      </c>
      <c r="D23" s="110"/>
      <c r="E23" s="28">
        <v>44908</v>
      </c>
      <c r="F23" s="28"/>
      <c r="G23" s="45">
        <f>E23-F23</f>
        <v>44908</v>
      </c>
    </row>
    <row r="24" spans="1:7" ht="12.75">
      <c r="A24" s="26" t="s">
        <v>59</v>
      </c>
      <c r="B24" s="27" t="s">
        <v>255</v>
      </c>
      <c r="C24" s="109" t="s">
        <v>160</v>
      </c>
      <c r="D24" s="110"/>
      <c r="E24" s="28">
        <v>99000</v>
      </c>
      <c r="F24" s="28"/>
      <c r="G24" s="45">
        <f>E24-F24</f>
        <v>99000</v>
      </c>
    </row>
    <row r="25" spans="1:7" ht="22.5">
      <c r="A25" s="26" t="s">
        <v>66</v>
      </c>
      <c r="B25" s="27" t="s">
        <v>256</v>
      </c>
      <c r="C25" s="109" t="s">
        <v>305</v>
      </c>
      <c r="D25" s="110"/>
      <c r="E25" s="28">
        <v>44000</v>
      </c>
      <c r="F25" s="28">
        <v>44000</v>
      </c>
      <c r="G25" s="45">
        <f>E25-F25</f>
        <v>0</v>
      </c>
    </row>
    <row r="26" spans="1:7" ht="45">
      <c r="A26" s="23" t="s">
        <v>61</v>
      </c>
      <c r="B26" s="24"/>
      <c r="C26" s="111" t="s">
        <v>107</v>
      </c>
      <c r="D26" s="112"/>
      <c r="E26" s="25">
        <f>E27</f>
        <v>8500000</v>
      </c>
      <c r="F26" s="25">
        <f>F27</f>
        <v>1432902.7200000002</v>
      </c>
      <c r="G26" s="44">
        <f t="shared" si="0"/>
        <v>7067097.279999999</v>
      </c>
    </row>
    <row r="27" spans="1:7" ht="12.75">
      <c r="A27" s="61" t="s">
        <v>154</v>
      </c>
      <c r="B27" s="62"/>
      <c r="C27" s="115" t="s">
        <v>155</v>
      </c>
      <c r="D27" s="116"/>
      <c r="E27" s="63">
        <f>E30+E31+E32+E33+E35+E36+E37+E38+E39+E29+E28+E34</f>
        <v>8500000</v>
      </c>
      <c r="F27" s="63">
        <f>F30+F31+F32+F33+F35+F36+F37+F38+F39+F29+F28+F34</f>
        <v>1432902.7200000002</v>
      </c>
      <c r="G27" s="59">
        <f aca="true" t="shared" si="1" ref="G27:G48">E27-F27</f>
        <v>7067097.279999999</v>
      </c>
    </row>
    <row r="28" spans="1:7" ht="12.75">
      <c r="A28" s="26" t="s">
        <v>50</v>
      </c>
      <c r="B28" s="27" t="s">
        <v>257</v>
      </c>
      <c r="C28" s="109" t="s">
        <v>108</v>
      </c>
      <c r="D28" s="110"/>
      <c r="E28" s="28">
        <v>4345000</v>
      </c>
      <c r="F28" s="28">
        <v>735060.06</v>
      </c>
      <c r="G28" s="45">
        <f>E28-F28</f>
        <v>3609939.94</v>
      </c>
    </row>
    <row r="29" spans="1:7" ht="12.75">
      <c r="A29" s="26" t="s">
        <v>192</v>
      </c>
      <c r="B29" s="27" t="s">
        <v>258</v>
      </c>
      <c r="C29" s="109" t="s">
        <v>180</v>
      </c>
      <c r="D29" s="110"/>
      <c r="E29" s="28">
        <v>600</v>
      </c>
      <c r="F29" s="28">
        <v>100</v>
      </c>
      <c r="G29" s="45">
        <f t="shared" si="1"/>
        <v>500</v>
      </c>
    </row>
    <row r="30" spans="1:7" ht="12.75">
      <c r="A30" s="26" t="s">
        <v>51</v>
      </c>
      <c r="B30" s="27" t="s">
        <v>259</v>
      </c>
      <c r="C30" s="109" t="s">
        <v>109</v>
      </c>
      <c r="D30" s="110"/>
      <c r="E30" s="28">
        <v>1312190</v>
      </c>
      <c r="F30" s="28">
        <v>201267.87</v>
      </c>
      <c r="G30" s="45">
        <f t="shared" si="1"/>
        <v>1110922.13</v>
      </c>
    </row>
    <row r="31" spans="1:7" ht="12.75">
      <c r="A31" s="26" t="s">
        <v>52</v>
      </c>
      <c r="B31" s="27" t="s">
        <v>260</v>
      </c>
      <c r="C31" s="109" t="s">
        <v>110</v>
      </c>
      <c r="D31" s="110"/>
      <c r="E31" s="28">
        <v>150000</v>
      </c>
      <c r="F31" s="28">
        <v>26319.91</v>
      </c>
      <c r="G31" s="45">
        <f t="shared" si="1"/>
        <v>123680.09</v>
      </c>
    </row>
    <row r="32" spans="1:7" ht="12.75">
      <c r="A32" s="26" t="s">
        <v>53</v>
      </c>
      <c r="B32" s="27" t="s">
        <v>261</v>
      </c>
      <c r="C32" s="109" t="s">
        <v>111</v>
      </c>
      <c r="D32" s="110"/>
      <c r="E32" s="28">
        <v>25000</v>
      </c>
      <c r="F32" s="28">
        <v>2540</v>
      </c>
      <c r="G32" s="45">
        <f t="shared" si="1"/>
        <v>22460</v>
      </c>
    </row>
    <row r="33" spans="1:7" ht="12.75">
      <c r="A33" s="26" t="s">
        <v>54</v>
      </c>
      <c r="B33" s="27" t="s">
        <v>262</v>
      </c>
      <c r="C33" s="109" t="s">
        <v>112</v>
      </c>
      <c r="D33" s="110"/>
      <c r="E33" s="28">
        <v>220000</v>
      </c>
      <c r="F33" s="28">
        <v>33875.14</v>
      </c>
      <c r="G33" s="45">
        <f t="shared" si="1"/>
        <v>186124.86</v>
      </c>
    </row>
    <row r="34" spans="1:7" ht="12.75">
      <c r="A34" s="26" t="s">
        <v>189</v>
      </c>
      <c r="B34" s="27" t="s">
        <v>263</v>
      </c>
      <c r="C34" s="109" t="s">
        <v>181</v>
      </c>
      <c r="D34" s="110"/>
      <c r="E34" s="28">
        <v>271843.97</v>
      </c>
      <c r="F34" s="28">
        <v>57594.06</v>
      </c>
      <c r="G34" s="45">
        <f>E34-F34</f>
        <v>214249.90999999997</v>
      </c>
    </row>
    <row r="35" spans="1:7" ht="12.75">
      <c r="A35" s="26" t="s">
        <v>55</v>
      </c>
      <c r="B35" s="27" t="s">
        <v>264</v>
      </c>
      <c r="C35" s="109" t="s">
        <v>113</v>
      </c>
      <c r="D35" s="110"/>
      <c r="E35" s="28">
        <v>170551.48</v>
      </c>
      <c r="F35" s="28">
        <v>27370</v>
      </c>
      <c r="G35" s="45">
        <f t="shared" si="1"/>
        <v>143181.48</v>
      </c>
    </row>
    <row r="36" spans="1:7" ht="12.75">
      <c r="A36" s="26" t="s">
        <v>56</v>
      </c>
      <c r="B36" s="27" t="s">
        <v>265</v>
      </c>
      <c r="C36" s="109" t="s">
        <v>114</v>
      </c>
      <c r="D36" s="110"/>
      <c r="E36" s="28">
        <v>921000</v>
      </c>
      <c r="F36" s="28">
        <v>195876.34</v>
      </c>
      <c r="G36" s="45">
        <f t="shared" si="1"/>
        <v>725123.66</v>
      </c>
    </row>
    <row r="37" spans="1:7" ht="12.75">
      <c r="A37" s="26" t="s">
        <v>57</v>
      </c>
      <c r="B37" s="27" t="s">
        <v>266</v>
      </c>
      <c r="C37" s="109" t="s">
        <v>115</v>
      </c>
      <c r="D37" s="110"/>
      <c r="E37" s="28">
        <v>30000</v>
      </c>
      <c r="F37" s="28">
        <v>23222.75</v>
      </c>
      <c r="G37" s="45">
        <f t="shared" si="1"/>
        <v>6777.25</v>
      </c>
    </row>
    <row r="38" spans="1:7" ht="12.75">
      <c r="A38" s="26" t="s">
        <v>58</v>
      </c>
      <c r="B38" s="27" t="s">
        <v>267</v>
      </c>
      <c r="C38" s="109" t="s">
        <v>116</v>
      </c>
      <c r="D38" s="110"/>
      <c r="E38" s="28">
        <v>633814.55</v>
      </c>
      <c r="F38" s="28">
        <v>61434.6</v>
      </c>
      <c r="G38" s="45">
        <f t="shared" si="1"/>
        <v>572379.9500000001</v>
      </c>
    </row>
    <row r="39" spans="1:7" ht="12.75">
      <c r="A39" s="26" t="s">
        <v>59</v>
      </c>
      <c r="B39" s="27" t="s">
        <v>268</v>
      </c>
      <c r="C39" s="109" t="s">
        <v>117</v>
      </c>
      <c r="D39" s="110"/>
      <c r="E39" s="28">
        <v>420000</v>
      </c>
      <c r="F39" s="28">
        <v>68241.99</v>
      </c>
      <c r="G39" s="45">
        <f>E39-F39</f>
        <v>351758.01</v>
      </c>
    </row>
    <row r="40" spans="1:7" s="65" customFormat="1" ht="12.75">
      <c r="A40" s="30" t="s">
        <v>62</v>
      </c>
      <c r="B40" s="31"/>
      <c r="C40" s="119" t="s">
        <v>118</v>
      </c>
      <c r="D40" s="120"/>
      <c r="E40" s="32">
        <f>E43+E44+E47+E45+E46+E41+E42</f>
        <v>10600000</v>
      </c>
      <c r="F40" s="32">
        <f>F43+F44+F47+F45+F46+F41+F42</f>
        <v>1659950</v>
      </c>
      <c r="G40" s="59">
        <f t="shared" si="1"/>
        <v>8940050</v>
      </c>
    </row>
    <row r="41" spans="1:7" ht="14.25" customHeight="1">
      <c r="A41" s="26" t="s">
        <v>53</v>
      </c>
      <c r="B41" s="27" t="s">
        <v>269</v>
      </c>
      <c r="C41" s="109" t="s">
        <v>119</v>
      </c>
      <c r="D41" s="110"/>
      <c r="E41" s="28">
        <v>180000</v>
      </c>
      <c r="F41" s="28">
        <v>47050</v>
      </c>
      <c r="G41" s="45">
        <f>E41-F41</f>
        <v>132950</v>
      </c>
    </row>
    <row r="42" spans="1:7" ht="14.25" customHeight="1">
      <c r="A42" s="26" t="s">
        <v>55</v>
      </c>
      <c r="B42" s="27"/>
      <c r="C42" s="109" t="s">
        <v>324</v>
      </c>
      <c r="D42" s="110"/>
      <c r="E42" s="28">
        <v>34000</v>
      </c>
      <c r="F42" s="28">
        <v>34000</v>
      </c>
      <c r="G42" s="45">
        <f>E42-F42</f>
        <v>0</v>
      </c>
    </row>
    <row r="43" spans="1:7" ht="12.75">
      <c r="A43" s="26" t="s">
        <v>56</v>
      </c>
      <c r="B43" s="27" t="s">
        <v>270</v>
      </c>
      <c r="C43" s="109" t="s">
        <v>120</v>
      </c>
      <c r="D43" s="110"/>
      <c r="E43" s="28">
        <v>71000</v>
      </c>
      <c r="F43" s="28"/>
      <c r="G43" s="45">
        <f t="shared" si="1"/>
        <v>71000</v>
      </c>
    </row>
    <row r="44" spans="1:7" ht="12.75">
      <c r="A44" s="26" t="s">
        <v>57</v>
      </c>
      <c r="B44" s="27" t="s">
        <v>271</v>
      </c>
      <c r="C44" s="109" t="s">
        <v>121</v>
      </c>
      <c r="D44" s="110"/>
      <c r="E44" s="28">
        <v>95000</v>
      </c>
      <c r="F44" s="28">
        <v>34150</v>
      </c>
      <c r="G44" s="45">
        <f t="shared" si="1"/>
        <v>60850</v>
      </c>
    </row>
    <row r="45" spans="1:7" ht="12.75">
      <c r="A45" s="26" t="s">
        <v>58</v>
      </c>
      <c r="B45" s="27" t="s">
        <v>272</v>
      </c>
      <c r="C45" s="109" t="s">
        <v>188</v>
      </c>
      <c r="D45" s="110"/>
      <c r="E45" s="28">
        <v>5170000</v>
      </c>
      <c r="F45" s="28"/>
      <c r="G45" s="45">
        <f>E45-F45</f>
        <v>5170000</v>
      </c>
    </row>
    <row r="46" spans="1:7" ht="12.75">
      <c r="A46" s="26" t="s">
        <v>59</v>
      </c>
      <c r="B46" s="27" t="s">
        <v>273</v>
      </c>
      <c r="C46" s="109" t="s">
        <v>122</v>
      </c>
      <c r="D46" s="110"/>
      <c r="E46" s="28">
        <v>50000</v>
      </c>
      <c r="F46" s="28">
        <v>30000</v>
      </c>
      <c r="G46" s="45">
        <f>E46-F46</f>
        <v>20000</v>
      </c>
    </row>
    <row r="47" spans="1:7" ht="33.75">
      <c r="A47" s="26" t="s">
        <v>183</v>
      </c>
      <c r="B47" s="27" t="s">
        <v>274</v>
      </c>
      <c r="C47" s="109" t="s">
        <v>224</v>
      </c>
      <c r="D47" s="110"/>
      <c r="E47" s="28">
        <v>5000000</v>
      </c>
      <c r="F47" s="28">
        <v>1514750</v>
      </c>
      <c r="G47" s="45">
        <f>E47-F47</f>
        <v>3485250</v>
      </c>
    </row>
    <row r="48" spans="1:7" ht="22.5">
      <c r="A48" s="23" t="s">
        <v>123</v>
      </c>
      <c r="B48" s="24" t="s">
        <v>33</v>
      </c>
      <c r="C48" s="111" t="s">
        <v>124</v>
      </c>
      <c r="D48" s="112"/>
      <c r="E48" s="25">
        <f>E49+E50+E51+E52+E54+E53</f>
        <v>399989</v>
      </c>
      <c r="F48" s="25">
        <f>F49+F50+F51+F52+F54+F53</f>
        <v>62184.37</v>
      </c>
      <c r="G48" s="44">
        <f t="shared" si="1"/>
        <v>337804.63</v>
      </c>
    </row>
    <row r="49" spans="1:7" ht="12.75">
      <c r="A49" s="26" t="s">
        <v>50</v>
      </c>
      <c r="B49" s="27" t="s">
        <v>275</v>
      </c>
      <c r="C49" s="109" t="s">
        <v>125</v>
      </c>
      <c r="D49" s="110"/>
      <c r="E49" s="28">
        <v>271443.83</v>
      </c>
      <c r="F49" s="28">
        <v>49616.26</v>
      </c>
      <c r="G49" s="60">
        <f aca="true" t="shared" si="2" ref="G49:G59">E49-F49</f>
        <v>221827.57</v>
      </c>
    </row>
    <row r="50" spans="1:7" ht="12.75">
      <c r="A50" s="26" t="s">
        <v>51</v>
      </c>
      <c r="B50" s="27" t="s">
        <v>276</v>
      </c>
      <c r="C50" s="109" t="s">
        <v>126</v>
      </c>
      <c r="D50" s="110"/>
      <c r="E50" s="28">
        <v>81976.04</v>
      </c>
      <c r="F50" s="28">
        <v>12568.11</v>
      </c>
      <c r="G50" s="45">
        <f t="shared" si="2"/>
        <v>69407.93</v>
      </c>
    </row>
    <row r="51" spans="1:7" ht="12.75">
      <c r="A51" s="26" t="s">
        <v>52</v>
      </c>
      <c r="B51" s="27" t="s">
        <v>277</v>
      </c>
      <c r="C51" s="109" t="s">
        <v>127</v>
      </c>
      <c r="D51" s="110"/>
      <c r="E51" s="28">
        <v>3300</v>
      </c>
      <c r="F51" s="28"/>
      <c r="G51" s="45">
        <f t="shared" si="2"/>
        <v>3300</v>
      </c>
    </row>
    <row r="52" spans="1:7" ht="12.75">
      <c r="A52" s="26" t="s">
        <v>53</v>
      </c>
      <c r="B52" s="27" t="s">
        <v>278</v>
      </c>
      <c r="C52" s="109" t="s">
        <v>128</v>
      </c>
      <c r="D52" s="110"/>
      <c r="E52" s="28">
        <v>9720</v>
      </c>
      <c r="F52" s="28"/>
      <c r="G52" s="45">
        <f t="shared" si="2"/>
        <v>9720</v>
      </c>
    </row>
    <row r="53" spans="1:7" ht="12.75">
      <c r="A53" s="26" t="s">
        <v>58</v>
      </c>
      <c r="B53" s="27" t="s">
        <v>279</v>
      </c>
      <c r="C53" s="109" t="s">
        <v>218</v>
      </c>
      <c r="D53" s="110"/>
      <c r="E53" s="28">
        <v>16493.13</v>
      </c>
      <c r="F53" s="28"/>
      <c r="G53" s="45">
        <f t="shared" si="2"/>
        <v>16493.13</v>
      </c>
    </row>
    <row r="54" spans="1:7" ht="12.75">
      <c r="A54" s="26" t="s">
        <v>59</v>
      </c>
      <c r="B54" s="27" t="s">
        <v>280</v>
      </c>
      <c r="C54" s="109" t="s">
        <v>129</v>
      </c>
      <c r="D54" s="110"/>
      <c r="E54" s="28">
        <v>17056</v>
      </c>
      <c r="F54" s="28"/>
      <c r="G54" s="45">
        <f t="shared" si="2"/>
        <v>17056</v>
      </c>
    </row>
    <row r="55" spans="1:7" ht="45">
      <c r="A55" s="23" t="s">
        <v>130</v>
      </c>
      <c r="B55" s="24"/>
      <c r="C55" s="111" t="s">
        <v>131</v>
      </c>
      <c r="D55" s="112"/>
      <c r="E55" s="25">
        <f>E56+E59</f>
        <v>393800</v>
      </c>
      <c r="F55" s="25">
        <f>F56+F59</f>
        <v>0</v>
      </c>
      <c r="G55" s="45">
        <f t="shared" si="2"/>
        <v>393800</v>
      </c>
    </row>
    <row r="56" spans="1:7" s="66" customFormat="1" ht="21">
      <c r="A56" s="61" t="s">
        <v>162</v>
      </c>
      <c r="B56" s="62" t="s">
        <v>33</v>
      </c>
      <c r="C56" s="115" t="s">
        <v>161</v>
      </c>
      <c r="D56" s="116"/>
      <c r="E56" s="63">
        <f>E57+E58</f>
        <v>343800</v>
      </c>
      <c r="F56" s="63">
        <f>F57+F58</f>
        <v>0</v>
      </c>
      <c r="G56" s="64">
        <f t="shared" si="2"/>
        <v>343800</v>
      </c>
    </row>
    <row r="57" spans="1:7" ht="12.75">
      <c r="A57" s="26" t="s">
        <v>56</v>
      </c>
      <c r="B57" s="27" t="s">
        <v>281</v>
      </c>
      <c r="C57" s="109" t="s">
        <v>152</v>
      </c>
      <c r="D57" s="110"/>
      <c r="E57" s="28">
        <v>143800</v>
      </c>
      <c r="F57" s="28"/>
      <c r="G57" s="45">
        <f t="shared" si="2"/>
        <v>143800</v>
      </c>
    </row>
    <row r="58" spans="1:7" ht="12.75">
      <c r="A58" s="26" t="s">
        <v>58</v>
      </c>
      <c r="B58" s="27" t="s">
        <v>282</v>
      </c>
      <c r="C58" s="109" t="s">
        <v>219</v>
      </c>
      <c r="D58" s="110"/>
      <c r="E58" s="28">
        <v>200000</v>
      </c>
      <c r="F58" s="28"/>
      <c r="G58" s="45">
        <f t="shared" si="2"/>
        <v>200000</v>
      </c>
    </row>
    <row r="59" spans="1:7" s="66" customFormat="1" ht="12.75">
      <c r="A59" s="61" t="s">
        <v>163</v>
      </c>
      <c r="B59" s="62" t="s">
        <v>33</v>
      </c>
      <c r="C59" s="115" t="s">
        <v>164</v>
      </c>
      <c r="D59" s="116"/>
      <c r="E59" s="63">
        <f>E60</f>
        <v>50000</v>
      </c>
      <c r="F59" s="63">
        <f>F60</f>
        <v>0</v>
      </c>
      <c r="G59" s="64">
        <f t="shared" si="2"/>
        <v>50000</v>
      </c>
    </row>
    <row r="60" spans="1:7" ht="12.75">
      <c r="A60" s="26" t="s">
        <v>57</v>
      </c>
      <c r="B60" s="27" t="s">
        <v>283</v>
      </c>
      <c r="C60" s="109" t="s">
        <v>132</v>
      </c>
      <c r="D60" s="110"/>
      <c r="E60" s="28">
        <v>50000</v>
      </c>
      <c r="F60" s="28"/>
      <c r="G60" s="60">
        <f aca="true" t="shared" si="3" ref="G60:G70">E60-F60</f>
        <v>50000</v>
      </c>
    </row>
    <row r="61" spans="1:7" ht="12.75">
      <c r="A61" s="23" t="s">
        <v>167</v>
      </c>
      <c r="B61" s="24" t="s">
        <v>33</v>
      </c>
      <c r="C61" s="111" t="s">
        <v>166</v>
      </c>
      <c r="D61" s="112"/>
      <c r="E61" s="25">
        <f>E62+E66+E64</f>
        <v>7392000</v>
      </c>
      <c r="F61" s="25">
        <f>F62+F66</f>
        <v>0</v>
      </c>
      <c r="G61" s="59">
        <f t="shared" si="3"/>
        <v>7392000</v>
      </c>
    </row>
    <row r="62" spans="1:7" ht="12.75">
      <c r="A62" s="61" t="s">
        <v>165</v>
      </c>
      <c r="B62" s="62"/>
      <c r="C62" s="115" t="s">
        <v>168</v>
      </c>
      <c r="D62" s="116"/>
      <c r="E62" s="63">
        <f>E63</f>
        <v>50000</v>
      </c>
      <c r="F62" s="63">
        <f>F63</f>
        <v>0</v>
      </c>
      <c r="G62" s="64">
        <f t="shared" si="3"/>
        <v>50000</v>
      </c>
    </row>
    <row r="63" spans="1:7" ht="33.75">
      <c r="A63" s="26" t="s">
        <v>183</v>
      </c>
      <c r="B63" s="27" t="s">
        <v>284</v>
      </c>
      <c r="C63" s="113" t="s">
        <v>214</v>
      </c>
      <c r="D63" s="114"/>
      <c r="E63" s="28">
        <v>50000</v>
      </c>
      <c r="F63" s="28"/>
      <c r="G63" s="45">
        <f t="shared" si="3"/>
        <v>50000</v>
      </c>
    </row>
    <row r="64" spans="1:7" ht="12.75">
      <c r="A64" s="61" t="s">
        <v>306</v>
      </c>
      <c r="B64" s="27"/>
      <c r="C64" s="115" t="s">
        <v>307</v>
      </c>
      <c r="D64" s="116"/>
      <c r="E64" s="32">
        <f>E65</f>
        <v>550000</v>
      </c>
      <c r="F64" s="32">
        <f>F65</f>
        <v>0</v>
      </c>
      <c r="G64" s="59">
        <f t="shared" si="3"/>
        <v>550000</v>
      </c>
    </row>
    <row r="65" spans="1:7" ht="12.75">
      <c r="A65" s="26" t="s">
        <v>55</v>
      </c>
      <c r="B65" s="27" t="s">
        <v>285</v>
      </c>
      <c r="C65" s="109" t="s">
        <v>308</v>
      </c>
      <c r="D65" s="110"/>
      <c r="E65" s="35">
        <v>550000</v>
      </c>
      <c r="F65" s="28"/>
      <c r="G65" s="45">
        <f t="shared" si="3"/>
        <v>550000</v>
      </c>
    </row>
    <row r="66" spans="1:7" ht="21">
      <c r="A66" s="61" t="s">
        <v>170</v>
      </c>
      <c r="B66" s="27" t="s">
        <v>33</v>
      </c>
      <c r="C66" s="115" t="s">
        <v>191</v>
      </c>
      <c r="D66" s="116"/>
      <c r="E66" s="63">
        <f>E67+E68</f>
        <v>6792000</v>
      </c>
      <c r="F66" s="63">
        <f>F67+F69</f>
        <v>0</v>
      </c>
      <c r="G66" s="64">
        <f t="shared" si="3"/>
        <v>6792000</v>
      </c>
    </row>
    <row r="67" spans="1:7" ht="12.75">
      <c r="A67" s="26" t="s">
        <v>56</v>
      </c>
      <c r="B67" s="27" t="s">
        <v>286</v>
      </c>
      <c r="C67" s="109" t="s">
        <v>133</v>
      </c>
      <c r="D67" s="110"/>
      <c r="E67" s="28">
        <v>6292000</v>
      </c>
      <c r="F67" s="28"/>
      <c r="G67" s="45">
        <f t="shared" si="3"/>
        <v>6292000</v>
      </c>
    </row>
    <row r="68" spans="1:7" s="66" customFormat="1" ht="21">
      <c r="A68" s="61" t="s">
        <v>171</v>
      </c>
      <c r="B68" s="62" t="s">
        <v>33</v>
      </c>
      <c r="C68" s="115" t="s">
        <v>172</v>
      </c>
      <c r="D68" s="116"/>
      <c r="E68" s="63">
        <f>E69</f>
        <v>500000</v>
      </c>
      <c r="F68" s="63">
        <f>F69</f>
        <v>0</v>
      </c>
      <c r="G68" s="64">
        <f t="shared" si="3"/>
        <v>500000</v>
      </c>
    </row>
    <row r="69" spans="1:7" ht="12.75">
      <c r="A69" s="26" t="s">
        <v>56</v>
      </c>
      <c r="B69" s="27" t="s">
        <v>287</v>
      </c>
      <c r="C69" s="109" t="s">
        <v>134</v>
      </c>
      <c r="D69" s="110"/>
      <c r="E69" s="28">
        <v>500000</v>
      </c>
      <c r="F69" s="28"/>
      <c r="G69" s="45">
        <f t="shared" si="3"/>
        <v>500000</v>
      </c>
    </row>
    <row r="70" spans="1:7" ht="12.75">
      <c r="A70" s="23" t="s">
        <v>63</v>
      </c>
      <c r="B70" s="24" t="s">
        <v>33</v>
      </c>
      <c r="C70" s="111" t="s">
        <v>135</v>
      </c>
      <c r="D70" s="112"/>
      <c r="E70" s="25">
        <f>E73+E80+E71+E89</f>
        <v>41561441</v>
      </c>
      <c r="F70" s="25">
        <f>F73+F80+F71+F89</f>
        <v>5861463.4799999995</v>
      </c>
      <c r="G70" s="44">
        <f t="shared" si="3"/>
        <v>35699977.52</v>
      </c>
    </row>
    <row r="71" spans="1:7" ht="12.75">
      <c r="A71" s="23" t="s">
        <v>309</v>
      </c>
      <c r="B71" s="24"/>
      <c r="C71" s="119" t="s">
        <v>310</v>
      </c>
      <c r="D71" s="120"/>
      <c r="E71" s="25">
        <f>E72</f>
        <v>1000000</v>
      </c>
      <c r="F71" s="25">
        <f>F72</f>
        <v>0</v>
      </c>
      <c r="G71" s="60">
        <f aca="true" t="shared" si="4" ref="G71:G82">E71-F71</f>
        <v>1000000</v>
      </c>
    </row>
    <row r="72" spans="1:7" ht="12.75">
      <c r="A72" s="26" t="s">
        <v>55</v>
      </c>
      <c r="B72" s="34" t="s">
        <v>288</v>
      </c>
      <c r="C72" s="109" t="s">
        <v>311</v>
      </c>
      <c r="D72" s="110"/>
      <c r="E72" s="35">
        <v>1000000</v>
      </c>
      <c r="F72" s="25"/>
      <c r="G72" s="60">
        <f t="shared" si="4"/>
        <v>1000000</v>
      </c>
    </row>
    <row r="73" spans="1:7" ht="12.75">
      <c r="A73" s="23" t="s">
        <v>64</v>
      </c>
      <c r="B73" s="24" t="s">
        <v>33</v>
      </c>
      <c r="C73" s="111" t="s">
        <v>149</v>
      </c>
      <c r="D73" s="112"/>
      <c r="E73" s="25">
        <f>E75+E76+E74</f>
        <v>29261441</v>
      </c>
      <c r="F73" s="25">
        <f>F75+F76+F74</f>
        <v>4181598.78</v>
      </c>
      <c r="G73" s="59">
        <f t="shared" si="4"/>
        <v>25079842.22</v>
      </c>
    </row>
    <row r="74" spans="1:7" ht="12.75">
      <c r="A74" s="33" t="s">
        <v>55</v>
      </c>
      <c r="B74" s="34" t="s">
        <v>289</v>
      </c>
      <c r="C74" s="113" t="s">
        <v>210</v>
      </c>
      <c r="D74" s="114"/>
      <c r="E74" s="35">
        <v>1888800</v>
      </c>
      <c r="F74" s="35"/>
      <c r="G74" s="60">
        <f t="shared" si="4"/>
        <v>1888800</v>
      </c>
    </row>
    <row r="75" spans="1:7" s="66" customFormat="1" ht="33.75">
      <c r="A75" s="26" t="s">
        <v>183</v>
      </c>
      <c r="B75" s="74" t="s">
        <v>290</v>
      </c>
      <c r="C75" s="113" t="s">
        <v>184</v>
      </c>
      <c r="D75" s="114"/>
      <c r="E75" s="35">
        <v>3832039.13</v>
      </c>
      <c r="F75" s="67">
        <v>3832039.13</v>
      </c>
      <c r="G75" s="60">
        <f t="shared" si="4"/>
        <v>0</v>
      </c>
    </row>
    <row r="76" spans="1:7" s="66" customFormat="1" ht="12.75">
      <c r="A76" s="61" t="s">
        <v>174</v>
      </c>
      <c r="B76" s="62" t="s">
        <v>33</v>
      </c>
      <c r="C76" s="115" t="s">
        <v>175</v>
      </c>
      <c r="D76" s="116"/>
      <c r="E76" s="63">
        <f>E77+E78+E79</f>
        <v>23540601.87</v>
      </c>
      <c r="F76" s="63">
        <f>F77+F78+F79</f>
        <v>349559.65</v>
      </c>
      <c r="G76" s="64">
        <f>E76-F76</f>
        <v>23191042.220000003</v>
      </c>
    </row>
    <row r="77" spans="1:7" ht="12.75">
      <c r="A77" s="26" t="s">
        <v>55</v>
      </c>
      <c r="B77" s="27" t="s">
        <v>291</v>
      </c>
      <c r="C77" s="109" t="s">
        <v>153</v>
      </c>
      <c r="D77" s="110"/>
      <c r="E77" s="28">
        <v>6040601.87</v>
      </c>
      <c r="F77" s="28">
        <v>144559.65</v>
      </c>
      <c r="G77" s="45">
        <f>E77-F77</f>
        <v>5896042.22</v>
      </c>
    </row>
    <row r="78" spans="1:7" ht="12.75">
      <c r="A78" s="26" t="s">
        <v>58</v>
      </c>
      <c r="B78" s="27" t="s">
        <v>292</v>
      </c>
      <c r="C78" s="109" t="s">
        <v>173</v>
      </c>
      <c r="D78" s="110"/>
      <c r="E78" s="28">
        <v>7500000</v>
      </c>
      <c r="F78" s="28">
        <v>205000</v>
      </c>
      <c r="G78" s="45">
        <f>E78-F78</f>
        <v>7295000</v>
      </c>
    </row>
    <row r="79" spans="1:7" ht="12.75">
      <c r="A79" s="26" t="s">
        <v>59</v>
      </c>
      <c r="B79" s="27" t="s">
        <v>317</v>
      </c>
      <c r="C79" s="109" t="s">
        <v>136</v>
      </c>
      <c r="D79" s="110"/>
      <c r="E79" s="28">
        <v>10000000</v>
      </c>
      <c r="F79" s="28"/>
      <c r="G79" s="45">
        <f t="shared" si="4"/>
        <v>10000000</v>
      </c>
    </row>
    <row r="80" spans="1:7" ht="12.75">
      <c r="A80" s="23" t="s">
        <v>65</v>
      </c>
      <c r="B80" s="24" t="s">
        <v>33</v>
      </c>
      <c r="C80" s="111" t="s">
        <v>150</v>
      </c>
      <c r="D80" s="112"/>
      <c r="E80" s="25">
        <f>E81+E85</f>
        <v>6300000</v>
      </c>
      <c r="F80" s="25">
        <f>F81+F85</f>
        <v>1679864.7</v>
      </c>
      <c r="G80" s="44">
        <f t="shared" si="4"/>
        <v>4620135.3</v>
      </c>
    </row>
    <row r="81" spans="1:7" ht="12.75">
      <c r="A81" s="61" t="s">
        <v>176</v>
      </c>
      <c r="B81" s="24"/>
      <c r="C81" s="115" t="s">
        <v>177</v>
      </c>
      <c r="D81" s="116"/>
      <c r="E81" s="63">
        <f>E82+E83+E84</f>
        <v>2100000</v>
      </c>
      <c r="F81" s="63">
        <f>F82+F83+F84</f>
        <v>465114.69999999995</v>
      </c>
      <c r="G81" s="64">
        <f t="shared" si="4"/>
        <v>1634885.3</v>
      </c>
    </row>
    <row r="82" spans="1:7" ht="12.75">
      <c r="A82" s="26" t="s">
        <v>54</v>
      </c>
      <c r="B82" s="27" t="s">
        <v>293</v>
      </c>
      <c r="C82" s="109" t="s">
        <v>137</v>
      </c>
      <c r="D82" s="110"/>
      <c r="E82" s="28">
        <v>900000</v>
      </c>
      <c r="F82" s="28">
        <v>295939.54</v>
      </c>
      <c r="G82" s="45">
        <f t="shared" si="4"/>
        <v>604060.46</v>
      </c>
    </row>
    <row r="83" spans="1:7" ht="12.75">
      <c r="A83" s="26" t="s">
        <v>55</v>
      </c>
      <c r="B83" s="27" t="s">
        <v>294</v>
      </c>
      <c r="C83" s="109" t="s">
        <v>138</v>
      </c>
      <c r="D83" s="110"/>
      <c r="E83" s="28">
        <v>1000000</v>
      </c>
      <c r="F83" s="28">
        <v>165666.66</v>
      </c>
      <c r="G83" s="45">
        <f aca="true" t="shared" si="5" ref="G83:G99">E83-F83</f>
        <v>834333.34</v>
      </c>
    </row>
    <row r="84" spans="1:7" ht="12.75">
      <c r="A84" s="26" t="s">
        <v>59</v>
      </c>
      <c r="B84" s="27" t="s">
        <v>295</v>
      </c>
      <c r="C84" s="109" t="s">
        <v>195</v>
      </c>
      <c r="D84" s="110"/>
      <c r="E84" s="28">
        <v>200000</v>
      </c>
      <c r="F84" s="28">
        <v>3508.5</v>
      </c>
      <c r="G84" s="45">
        <f t="shared" si="5"/>
        <v>196491.5</v>
      </c>
    </row>
    <row r="85" spans="1:7" s="66" customFormat="1" ht="15" customHeight="1">
      <c r="A85" s="61" t="s">
        <v>178</v>
      </c>
      <c r="B85" s="62"/>
      <c r="C85" s="115" t="s">
        <v>179</v>
      </c>
      <c r="D85" s="116"/>
      <c r="E85" s="63">
        <f>E88+E87+E86</f>
        <v>4200000</v>
      </c>
      <c r="F85" s="63">
        <f>F88+F87+F86</f>
        <v>1214750</v>
      </c>
      <c r="G85" s="59">
        <f t="shared" si="5"/>
        <v>2985250</v>
      </c>
    </row>
    <row r="86" spans="1:7" s="66" customFormat="1" ht="15" customHeight="1">
      <c r="A86" s="26" t="s">
        <v>55</v>
      </c>
      <c r="B86" s="74" t="s">
        <v>296</v>
      </c>
      <c r="C86" s="109" t="s">
        <v>139</v>
      </c>
      <c r="D86" s="110"/>
      <c r="E86" s="35">
        <v>3850000</v>
      </c>
      <c r="F86" s="35">
        <v>1099900</v>
      </c>
      <c r="G86" s="45">
        <f t="shared" si="5"/>
        <v>2750100</v>
      </c>
    </row>
    <row r="87" spans="1:7" s="66" customFormat="1" ht="15" customHeight="1">
      <c r="A87" s="26" t="s">
        <v>58</v>
      </c>
      <c r="B87" s="74" t="s">
        <v>297</v>
      </c>
      <c r="C87" s="109" t="s">
        <v>220</v>
      </c>
      <c r="D87" s="110"/>
      <c r="E87" s="35">
        <v>100000</v>
      </c>
      <c r="F87" s="35">
        <v>98000</v>
      </c>
      <c r="G87" s="45">
        <f t="shared" si="5"/>
        <v>2000</v>
      </c>
    </row>
    <row r="88" spans="1:7" s="76" customFormat="1" ht="12.75">
      <c r="A88" s="75" t="s">
        <v>59</v>
      </c>
      <c r="B88" s="74" t="s">
        <v>298</v>
      </c>
      <c r="C88" s="117" t="s">
        <v>221</v>
      </c>
      <c r="D88" s="118"/>
      <c r="E88" s="77">
        <v>250000</v>
      </c>
      <c r="F88" s="77">
        <v>16850</v>
      </c>
      <c r="G88" s="78">
        <f t="shared" si="5"/>
        <v>233150</v>
      </c>
    </row>
    <row r="89" spans="1:7" s="76" customFormat="1" ht="22.5">
      <c r="A89" s="23" t="s">
        <v>312</v>
      </c>
      <c r="B89" s="24"/>
      <c r="C89" s="119" t="s">
        <v>313</v>
      </c>
      <c r="D89" s="120"/>
      <c r="E89" s="63">
        <f>E90</f>
        <v>5000000</v>
      </c>
      <c r="F89" s="77">
        <f>F90</f>
        <v>0</v>
      </c>
      <c r="G89" s="59">
        <f t="shared" si="5"/>
        <v>5000000</v>
      </c>
    </row>
    <row r="90" spans="1:7" s="76" customFormat="1" ht="22.5">
      <c r="A90" s="26" t="s">
        <v>169</v>
      </c>
      <c r="B90" s="74" t="s">
        <v>299</v>
      </c>
      <c r="C90" s="113" t="s">
        <v>314</v>
      </c>
      <c r="D90" s="114"/>
      <c r="E90" s="28">
        <v>5000000</v>
      </c>
      <c r="F90" s="77"/>
      <c r="G90" s="60">
        <f t="shared" si="5"/>
        <v>5000000</v>
      </c>
    </row>
    <row r="91" spans="1:7" ht="22.5">
      <c r="A91" s="23" t="s">
        <v>140</v>
      </c>
      <c r="B91" s="24"/>
      <c r="C91" s="111" t="s">
        <v>141</v>
      </c>
      <c r="D91" s="112"/>
      <c r="E91" s="25">
        <f>E92+E93</f>
        <v>180000</v>
      </c>
      <c r="F91" s="25">
        <f>F92+F93</f>
        <v>16800</v>
      </c>
      <c r="G91" s="59">
        <f t="shared" si="5"/>
        <v>163200</v>
      </c>
    </row>
    <row r="92" spans="1:7" ht="12.75">
      <c r="A92" s="26" t="s">
        <v>56</v>
      </c>
      <c r="B92" s="27" t="s">
        <v>300</v>
      </c>
      <c r="C92" s="109" t="s">
        <v>142</v>
      </c>
      <c r="D92" s="110"/>
      <c r="E92" s="28">
        <v>120000</v>
      </c>
      <c r="F92" s="28">
        <v>16800</v>
      </c>
      <c r="G92" s="45">
        <f t="shared" si="5"/>
        <v>103200</v>
      </c>
    </row>
    <row r="93" spans="1:7" ht="12.75">
      <c r="A93" s="26" t="s">
        <v>57</v>
      </c>
      <c r="B93" s="27" t="s">
        <v>301</v>
      </c>
      <c r="C93" s="109" t="s">
        <v>143</v>
      </c>
      <c r="D93" s="110"/>
      <c r="E93" s="28">
        <v>60000</v>
      </c>
      <c r="F93" s="28"/>
      <c r="G93" s="45">
        <f>E93-F93</f>
        <v>60000</v>
      </c>
    </row>
    <row r="94" spans="1:7" ht="12.75">
      <c r="A94" s="23" t="s">
        <v>84</v>
      </c>
      <c r="B94" s="24" t="s">
        <v>33</v>
      </c>
      <c r="C94" s="111" t="s">
        <v>144</v>
      </c>
      <c r="D94" s="112"/>
      <c r="E94" s="25">
        <f>E96+E95</f>
        <v>11968000</v>
      </c>
      <c r="F94" s="25">
        <f>F96+F95</f>
        <v>897500</v>
      </c>
      <c r="G94" s="59">
        <f t="shared" si="5"/>
        <v>11070500</v>
      </c>
    </row>
    <row r="95" spans="1:7" ht="22.5">
      <c r="A95" s="26" t="s">
        <v>169</v>
      </c>
      <c r="B95" s="34" t="s">
        <v>302</v>
      </c>
      <c r="C95" s="109" t="s">
        <v>185</v>
      </c>
      <c r="D95" s="110"/>
      <c r="E95" s="35">
        <v>11578000</v>
      </c>
      <c r="F95" s="35">
        <v>800000</v>
      </c>
      <c r="G95" s="45">
        <f t="shared" si="5"/>
        <v>10778000</v>
      </c>
    </row>
    <row r="96" spans="1:7" ht="22.5">
      <c r="A96" s="26" t="s">
        <v>66</v>
      </c>
      <c r="B96" s="27" t="s">
        <v>303</v>
      </c>
      <c r="C96" s="109" t="s">
        <v>145</v>
      </c>
      <c r="D96" s="110"/>
      <c r="E96" s="28">
        <v>390000</v>
      </c>
      <c r="F96" s="28">
        <v>97500</v>
      </c>
      <c r="G96" s="45">
        <f t="shared" si="5"/>
        <v>292500</v>
      </c>
    </row>
    <row r="97" spans="1:7" ht="12.75">
      <c r="A97" s="23" t="s">
        <v>203</v>
      </c>
      <c r="B97" s="24" t="s">
        <v>33</v>
      </c>
      <c r="C97" s="111" t="s">
        <v>204</v>
      </c>
      <c r="D97" s="112"/>
      <c r="E97" s="32">
        <f>E98+E100</f>
        <v>510000</v>
      </c>
      <c r="F97" s="32">
        <f>F98+F100</f>
        <v>84672.22</v>
      </c>
      <c r="G97" s="59">
        <f t="shared" si="5"/>
        <v>425327.78</v>
      </c>
    </row>
    <row r="98" spans="1:7" ht="12.75">
      <c r="A98" s="61" t="s">
        <v>205</v>
      </c>
      <c r="B98" s="27"/>
      <c r="C98" s="115" t="s">
        <v>206</v>
      </c>
      <c r="D98" s="116"/>
      <c r="E98" s="63">
        <f>E99</f>
        <v>160000</v>
      </c>
      <c r="F98" s="63">
        <f>F99</f>
        <v>27672.22</v>
      </c>
      <c r="G98" s="59">
        <f t="shared" si="5"/>
        <v>132327.78</v>
      </c>
    </row>
    <row r="99" spans="1:7" ht="24" customHeight="1">
      <c r="A99" s="26" t="s">
        <v>208</v>
      </c>
      <c r="B99" s="27" t="s">
        <v>304</v>
      </c>
      <c r="C99" s="109" t="s">
        <v>206</v>
      </c>
      <c r="D99" s="110"/>
      <c r="E99" s="28">
        <v>160000</v>
      </c>
      <c r="F99" s="28">
        <v>27672.22</v>
      </c>
      <c r="G99" s="60">
        <f t="shared" si="5"/>
        <v>132327.78</v>
      </c>
    </row>
    <row r="100" spans="1:7" ht="12.75">
      <c r="A100" s="61" t="s">
        <v>207</v>
      </c>
      <c r="B100" s="62" t="s">
        <v>33</v>
      </c>
      <c r="C100" s="115" t="s">
        <v>146</v>
      </c>
      <c r="D100" s="116"/>
      <c r="E100" s="63">
        <f>E101</f>
        <v>350000</v>
      </c>
      <c r="F100" s="63">
        <f>F101</f>
        <v>57000</v>
      </c>
      <c r="G100" s="64">
        <f aca="true" t="shared" si="6" ref="G100:G107">E100-F100</f>
        <v>293000</v>
      </c>
    </row>
    <row r="101" spans="1:7" ht="12.75">
      <c r="A101" s="26" t="s">
        <v>190</v>
      </c>
      <c r="B101" s="27" t="s">
        <v>318</v>
      </c>
      <c r="C101" s="109" t="s">
        <v>323</v>
      </c>
      <c r="D101" s="110"/>
      <c r="E101" s="28">
        <v>350000</v>
      </c>
      <c r="F101" s="28">
        <v>57000</v>
      </c>
      <c r="G101" s="45">
        <f t="shared" si="6"/>
        <v>293000</v>
      </c>
    </row>
    <row r="102" spans="1:7" ht="22.5">
      <c r="A102" s="23" t="s">
        <v>147</v>
      </c>
      <c r="B102" s="24" t="s">
        <v>33</v>
      </c>
      <c r="C102" s="111" t="s">
        <v>148</v>
      </c>
      <c r="D102" s="112"/>
      <c r="E102" s="25">
        <f>E104+E103</f>
        <v>180000</v>
      </c>
      <c r="F102" s="25">
        <f>F104+F103</f>
        <v>13267.46</v>
      </c>
      <c r="G102" s="59">
        <f t="shared" si="6"/>
        <v>166732.54</v>
      </c>
    </row>
    <row r="103" spans="1:7" ht="12.75">
      <c r="A103" s="26" t="s">
        <v>56</v>
      </c>
      <c r="B103" s="27" t="s">
        <v>319</v>
      </c>
      <c r="C103" s="109" t="s">
        <v>209</v>
      </c>
      <c r="D103" s="110"/>
      <c r="E103" s="28">
        <v>50000</v>
      </c>
      <c r="F103" s="28"/>
      <c r="G103" s="60">
        <f t="shared" si="6"/>
        <v>50000</v>
      </c>
    </row>
    <row r="104" spans="1:7" ht="12.75">
      <c r="A104" s="26" t="s">
        <v>57</v>
      </c>
      <c r="B104" s="27" t="s">
        <v>320</v>
      </c>
      <c r="C104" s="109" t="s">
        <v>151</v>
      </c>
      <c r="D104" s="110"/>
      <c r="E104" s="28">
        <v>130000</v>
      </c>
      <c r="F104" s="28">
        <v>13267.46</v>
      </c>
      <c r="G104" s="60">
        <f t="shared" si="6"/>
        <v>116732.54000000001</v>
      </c>
    </row>
    <row r="105" spans="1:7" ht="22.5">
      <c r="A105" s="23" t="s">
        <v>200</v>
      </c>
      <c r="B105" s="27"/>
      <c r="C105" s="111" t="s">
        <v>201</v>
      </c>
      <c r="D105" s="112"/>
      <c r="E105" s="32">
        <f>E106</f>
        <v>2500000</v>
      </c>
      <c r="F105" s="32">
        <f>F106</f>
        <v>300000</v>
      </c>
      <c r="G105" s="59">
        <f t="shared" si="6"/>
        <v>2200000</v>
      </c>
    </row>
    <row r="106" spans="1:7" ht="22.5">
      <c r="A106" s="26" t="s">
        <v>169</v>
      </c>
      <c r="B106" s="27" t="s">
        <v>321</v>
      </c>
      <c r="C106" s="113" t="s">
        <v>202</v>
      </c>
      <c r="D106" s="114"/>
      <c r="E106" s="28">
        <v>2500000</v>
      </c>
      <c r="F106" s="28">
        <v>300000</v>
      </c>
      <c r="G106" s="60">
        <f t="shared" si="6"/>
        <v>2200000</v>
      </c>
    </row>
    <row r="107" spans="1:7" ht="12.75">
      <c r="A107" s="23" t="s">
        <v>67</v>
      </c>
      <c r="B107" s="24" t="s">
        <v>68</v>
      </c>
      <c r="C107" s="111" t="s">
        <v>34</v>
      </c>
      <c r="D107" s="112"/>
      <c r="E107" s="69">
        <f>'Доходы 1'!D19-Расходы1!E13</f>
        <v>-4299041</v>
      </c>
      <c r="F107" s="41">
        <f>'Доходы 1'!F19-Расходы1!F13</f>
        <v>1687287.1300000008</v>
      </c>
      <c r="G107" s="59">
        <f t="shared" si="6"/>
        <v>-5986328.130000001</v>
      </c>
    </row>
  </sheetData>
  <sheetProtection/>
  <mergeCells count="103">
    <mergeCell ref="C25:D25"/>
    <mergeCell ref="C64:D64"/>
    <mergeCell ref="C65:D65"/>
    <mergeCell ref="C71:D71"/>
    <mergeCell ref="C72:D72"/>
    <mergeCell ref="C89:D89"/>
    <mergeCell ref="C26:D26"/>
    <mergeCell ref="C61:D61"/>
    <mergeCell ref="C41:D41"/>
    <mergeCell ref="C29:D29"/>
    <mergeCell ref="A2:E2"/>
    <mergeCell ref="A4:A11"/>
    <mergeCell ref="B4:B11"/>
    <mergeCell ref="C4:D11"/>
    <mergeCell ref="E4:E11"/>
    <mergeCell ref="C17:D17"/>
    <mergeCell ref="C15:D15"/>
    <mergeCell ref="C22:D22"/>
    <mergeCell ref="C21:D21"/>
    <mergeCell ref="C80:D80"/>
    <mergeCell ref="C76:D76"/>
    <mergeCell ref="C24:D24"/>
    <mergeCell ref="C95:D95"/>
    <mergeCell ref="C33:D33"/>
    <mergeCell ref="C32:D32"/>
    <mergeCell ref="C66:D66"/>
    <mergeCell ref="C73:D73"/>
    <mergeCell ref="C99:D99"/>
    <mergeCell ref="C27:D27"/>
    <mergeCell ref="C86:D86"/>
    <mergeCell ref="C87:D87"/>
    <mergeCell ref="C28:D28"/>
    <mergeCell ref="C60:D60"/>
    <mergeCell ref="C30:D30"/>
    <mergeCell ref="C78:D78"/>
    <mergeCell ref="C34:D34"/>
    <mergeCell ref="C36:D36"/>
    <mergeCell ref="G4:G9"/>
    <mergeCell ref="C12:D12"/>
    <mergeCell ref="C14:D14"/>
    <mergeCell ref="C13:D13"/>
    <mergeCell ref="F4:F9"/>
    <mergeCell ref="C23:D23"/>
    <mergeCell ref="C18:D18"/>
    <mergeCell ref="C19:D19"/>
    <mergeCell ref="C16:D16"/>
    <mergeCell ref="C20:D20"/>
    <mergeCell ref="C35:D35"/>
    <mergeCell ref="C47:D47"/>
    <mergeCell ref="C46:D46"/>
    <mergeCell ref="C31:D31"/>
    <mergeCell ref="C59:D59"/>
    <mergeCell ref="C40:D40"/>
    <mergeCell ref="C38:D38"/>
    <mergeCell ref="C50:D50"/>
    <mergeCell ref="C51:D51"/>
    <mergeCell ref="C52:D52"/>
    <mergeCell ref="C83:D83"/>
    <mergeCell ref="C103:D103"/>
    <mergeCell ref="C85:D85"/>
    <mergeCell ref="C53:D53"/>
    <mergeCell ref="C39:D39"/>
    <mergeCell ref="C37:D37"/>
    <mergeCell ref="C43:D43"/>
    <mergeCell ref="C44:D44"/>
    <mergeCell ref="C45:D45"/>
    <mergeCell ref="C49:D49"/>
    <mergeCell ref="C91:D91"/>
    <mergeCell ref="C98:D98"/>
    <mergeCell ref="C84:D84"/>
    <mergeCell ref="C97:D97"/>
    <mergeCell ref="C90:D90"/>
    <mergeCell ref="C96:D96"/>
    <mergeCell ref="C93:D93"/>
    <mergeCell ref="C88:D88"/>
    <mergeCell ref="C107:D107"/>
    <mergeCell ref="C92:D92"/>
    <mergeCell ref="C102:D102"/>
    <mergeCell ref="C100:D100"/>
    <mergeCell ref="C48:D48"/>
    <mergeCell ref="C58:D58"/>
    <mergeCell ref="C105:D105"/>
    <mergeCell ref="C77:D77"/>
    <mergeCell ref="C106:D106"/>
    <mergeCell ref="C67:D67"/>
    <mergeCell ref="C82:D82"/>
    <mergeCell ref="C79:D79"/>
    <mergeCell ref="C75:D75"/>
    <mergeCell ref="C55:D55"/>
    <mergeCell ref="C54:D54"/>
    <mergeCell ref="C56:D56"/>
    <mergeCell ref="C81:D81"/>
    <mergeCell ref="C68:D68"/>
    <mergeCell ref="C42:D42"/>
    <mergeCell ref="C104:D104"/>
    <mergeCell ref="C101:D101"/>
    <mergeCell ref="C94:D94"/>
    <mergeCell ref="C57:D57"/>
    <mergeCell ref="C63:D63"/>
    <mergeCell ref="C62:D62"/>
    <mergeCell ref="C74:D74"/>
    <mergeCell ref="C70:D70"/>
    <mergeCell ref="C69:D69"/>
  </mergeCells>
  <conditionalFormatting sqref="F14 E107:G107 G104 G13:G23 G26:G40 G43:G45 G47:G63 G94:G102 G66:G83 G85:G92">
    <cfRule type="cellIs" priority="25" dxfId="25" operator="equal" stopIfTrue="1">
      <formula>0</formula>
    </cfRule>
  </conditionalFormatting>
  <conditionalFormatting sqref="G24">
    <cfRule type="cellIs" priority="24" dxfId="25" operator="equal" stopIfTrue="1">
      <formula>0</formula>
    </cfRule>
  </conditionalFormatting>
  <conditionalFormatting sqref="G106">
    <cfRule type="cellIs" priority="21" dxfId="25" operator="equal" stopIfTrue="1">
      <formula>0</formula>
    </cfRule>
  </conditionalFormatting>
  <conditionalFormatting sqref="G105">
    <cfRule type="cellIs" priority="20" dxfId="25" operator="equal" stopIfTrue="1">
      <formula>0</formula>
    </cfRule>
  </conditionalFormatting>
  <conditionalFormatting sqref="G84">
    <cfRule type="cellIs" priority="19" dxfId="25" operator="equal" stopIfTrue="1">
      <formula>0</formula>
    </cfRule>
  </conditionalFormatting>
  <conditionalFormatting sqref="G103">
    <cfRule type="cellIs" priority="16" dxfId="25" operator="equal" stopIfTrue="1">
      <formula>0</formula>
    </cfRule>
  </conditionalFormatting>
  <conditionalFormatting sqref="G46">
    <cfRule type="cellIs" priority="15" dxfId="25" operator="equal" stopIfTrue="1">
      <formula>0</formula>
    </cfRule>
  </conditionalFormatting>
  <conditionalFormatting sqref="G41:G42">
    <cfRule type="cellIs" priority="12" dxfId="25" operator="equal" stopIfTrue="1">
      <formula>0</formula>
    </cfRule>
  </conditionalFormatting>
  <conditionalFormatting sqref="G93">
    <cfRule type="cellIs" priority="4" dxfId="25" operator="equal" stopIfTrue="1">
      <formula>0</formula>
    </cfRule>
  </conditionalFormatting>
  <conditionalFormatting sqref="G25">
    <cfRule type="cellIs" priority="2" dxfId="25" operator="equal" stopIfTrue="1">
      <formula>0</formula>
    </cfRule>
  </conditionalFormatting>
  <conditionalFormatting sqref="G64:G65">
    <cfRule type="cellIs" priority="1" dxfId="25" operator="equal" stopIfTrue="1">
      <formula>0</formula>
    </cfRule>
  </conditionalFormatting>
  <printOptions/>
  <pageMargins left="0.3937007874015748" right="0" top="0.3937007874015748" bottom="0.3937007874015748" header="0" footer="0"/>
  <pageSetup fitToHeight="0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F33"/>
  <sheetViews>
    <sheetView showGridLines="0" zoomScalePageLayoutView="0" workbookViewId="0" topLeftCell="A4">
      <selection activeCell="A31" sqref="A31:IV3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35" t="s">
        <v>18</v>
      </c>
      <c r="B1" s="135"/>
      <c r="C1" s="135"/>
      <c r="D1" s="135"/>
      <c r="E1" s="135"/>
      <c r="F1" s="135"/>
    </row>
    <row r="2" spans="1:6" ht="12.75" customHeight="1">
      <c r="A2" s="125" t="s">
        <v>21</v>
      </c>
      <c r="B2" s="125"/>
      <c r="C2" s="125"/>
      <c r="D2" s="125"/>
      <c r="E2" s="125"/>
      <c r="F2" s="12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89" t="s">
        <v>4</v>
      </c>
      <c r="B4" s="92" t="s">
        <v>10</v>
      </c>
      <c r="C4" s="129" t="s">
        <v>25</v>
      </c>
      <c r="D4" s="101" t="s">
        <v>16</v>
      </c>
      <c r="E4" s="101" t="s">
        <v>11</v>
      </c>
      <c r="F4" s="81" t="s">
        <v>14</v>
      </c>
    </row>
    <row r="5" spans="1:6" ht="4.5" customHeight="1">
      <c r="A5" s="90"/>
      <c r="B5" s="93"/>
      <c r="C5" s="131"/>
      <c r="D5" s="102"/>
      <c r="E5" s="102"/>
      <c r="F5" s="82"/>
    </row>
    <row r="6" spans="1:6" ht="6" customHeight="1">
      <c r="A6" s="90"/>
      <c r="B6" s="93"/>
      <c r="C6" s="131"/>
      <c r="D6" s="102"/>
      <c r="E6" s="102"/>
      <c r="F6" s="82"/>
    </row>
    <row r="7" spans="1:6" ht="4.5" customHeight="1">
      <c r="A7" s="90"/>
      <c r="B7" s="93"/>
      <c r="C7" s="131"/>
      <c r="D7" s="102"/>
      <c r="E7" s="102"/>
      <c r="F7" s="82"/>
    </row>
    <row r="8" spans="1:6" ht="6" customHeight="1">
      <c r="A8" s="90"/>
      <c r="B8" s="93"/>
      <c r="C8" s="131"/>
      <c r="D8" s="102"/>
      <c r="E8" s="102"/>
      <c r="F8" s="82"/>
    </row>
    <row r="9" spans="1:6" ht="6" customHeight="1">
      <c r="A9" s="90"/>
      <c r="B9" s="93"/>
      <c r="C9" s="131"/>
      <c r="D9" s="102"/>
      <c r="E9" s="102"/>
      <c r="F9" s="82"/>
    </row>
    <row r="10" spans="1:6" ht="18" customHeight="1">
      <c r="A10" s="91"/>
      <c r="B10" s="94"/>
      <c r="C10" s="133"/>
      <c r="D10" s="103"/>
      <c r="E10" s="103"/>
      <c r="F10" s="83"/>
    </row>
    <row r="11" spans="1:6" ht="13.5" customHeight="1" thickBot="1">
      <c r="A11" s="17">
        <v>1</v>
      </c>
      <c r="B11" s="18">
        <v>2</v>
      </c>
      <c r="C11" s="29">
        <v>3</v>
      </c>
      <c r="D11" s="19" t="s">
        <v>1</v>
      </c>
      <c r="E11" s="40" t="s">
        <v>2</v>
      </c>
      <c r="F11" s="20" t="s">
        <v>12</v>
      </c>
    </row>
    <row r="12" spans="1:6" ht="12.75">
      <c r="A12" s="30" t="s">
        <v>69</v>
      </c>
      <c r="B12" s="31" t="s">
        <v>70</v>
      </c>
      <c r="C12" s="31" t="s">
        <v>34</v>
      </c>
      <c r="D12" s="35">
        <f>D18</f>
        <v>4299041</v>
      </c>
      <c r="E12" s="35">
        <f>E18</f>
        <v>-1687287.1300000008</v>
      </c>
      <c r="F12" s="32">
        <f aca="true" t="shared" si="0" ref="F12:F20">D12-E12</f>
        <v>5986328.130000001</v>
      </c>
    </row>
    <row r="13" spans="1:6" ht="12.75">
      <c r="A13" s="33" t="s">
        <v>71</v>
      </c>
      <c r="B13" s="34"/>
      <c r="C13" s="34"/>
      <c r="D13" s="35"/>
      <c r="E13" s="35"/>
      <c r="F13" s="35">
        <f t="shared" si="0"/>
        <v>0</v>
      </c>
    </row>
    <row r="14" spans="1:6" ht="12.75">
      <c r="A14" s="30" t="s">
        <v>72</v>
      </c>
      <c r="B14" s="31" t="s">
        <v>73</v>
      </c>
      <c r="C14" s="31" t="s">
        <v>34</v>
      </c>
      <c r="D14" s="32"/>
      <c r="E14" s="32"/>
      <c r="F14" s="32">
        <f t="shared" si="0"/>
        <v>0</v>
      </c>
    </row>
    <row r="15" spans="1:6" ht="12.75">
      <c r="A15" s="33" t="s">
        <v>74</v>
      </c>
      <c r="B15" s="34"/>
      <c r="C15" s="34"/>
      <c r="D15" s="35"/>
      <c r="E15" s="35"/>
      <c r="F15" s="35">
        <f t="shared" si="0"/>
        <v>0</v>
      </c>
    </row>
    <row r="16" spans="1:6" ht="22.5" customHeight="1">
      <c r="A16" s="30" t="s">
        <v>75</v>
      </c>
      <c r="B16" s="31" t="s">
        <v>73</v>
      </c>
      <c r="C16" s="31" t="s">
        <v>76</v>
      </c>
      <c r="D16" s="32"/>
      <c r="E16" s="32"/>
      <c r="F16" s="32">
        <f t="shared" si="0"/>
        <v>0</v>
      </c>
    </row>
    <row r="17" spans="1:6" ht="12.75">
      <c r="A17" s="30" t="s">
        <v>77</v>
      </c>
      <c r="B17" s="31" t="s">
        <v>78</v>
      </c>
      <c r="C17" s="31" t="s">
        <v>34</v>
      </c>
      <c r="D17" s="32"/>
      <c r="E17" s="32"/>
      <c r="F17" s="32">
        <f t="shared" si="0"/>
        <v>0</v>
      </c>
    </row>
    <row r="18" spans="1:6" ht="12.75">
      <c r="A18" s="30" t="s">
        <v>79</v>
      </c>
      <c r="B18" s="31" t="s">
        <v>80</v>
      </c>
      <c r="C18" s="31" t="s">
        <v>33</v>
      </c>
      <c r="D18" s="32">
        <f>D19+D20</f>
        <v>4299041</v>
      </c>
      <c r="E18" s="32">
        <f>E19+E20</f>
        <v>-1687287.1300000008</v>
      </c>
      <c r="F18" s="32">
        <f t="shared" si="0"/>
        <v>5986328.130000001</v>
      </c>
    </row>
    <row r="19" spans="1:6" ht="21.75" customHeight="1">
      <c r="A19" s="30" t="s">
        <v>75</v>
      </c>
      <c r="B19" s="31" t="s">
        <v>81</v>
      </c>
      <c r="C19" s="34" t="s">
        <v>86</v>
      </c>
      <c r="D19" s="35">
        <f>-'Доходы 1'!D19:E19</f>
        <v>-81886189</v>
      </c>
      <c r="E19" s="35">
        <v>-12748041.92</v>
      </c>
      <c r="F19" s="35">
        <f t="shared" si="0"/>
        <v>-69138147.08</v>
      </c>
    </row>
    <row r="20" spans="1:6" ht="22.5" customHeight="1">
      <c r="A20" s="30" t="s">
        <v>75</v>
      </c>
      <c r="B20" s="31" t="s">
        <v>82</v>
      </c>
      <c r="C20" s="34" t="s">
        <v>85</v>
      </c>
      <c r="D20" s="35">
        <f>Расходы1!E13</f>
        <v>86185230</v>
      </c>
      <c r="E20" s="35">
        <v>11060754.79</v>
      </c>
      <c r="F20" s="35">
        <f t="shared" si="0"/>
        <v>75124475.21000001</v>
      </c>
    </row>
    <row r="23" ht="12.75">
      <c r="A23" s="70"/>
    </row>
    <row r="24" ht="12.75">
      <c r="A24" s="70"/>
    </row>
    <row r="25" ht="12.75">
      <c r="A25" s="70"/>
    </row>
    <row r="26" ht="12.75">
      <c r="A26" s="70"/>
    </row>
    <row r="27" ht="12.75">
      <c r="A27" s="70"/>
    </row>
    <row r="28" ht="12.75">
      <c r="A28" s="70"/>
    </row>
    <row r="29" ht="12.75">
      <c r="A29" s="70"/>
    </row>
    <row r="30" ht="12.75">
      <c r="A30" s="71"/>
    </row>
    <row r="31" spans="1:5" ht="12.75">
      <c r="A31" s="136"/>
      <c r="B31" s="136"/>
      <c r="C31" s="136"/>
      <c r="D31" s="136"/>
      <c r="E31" s="72"/>
    </row>
    <row r="32" spans="1:5" ht="12.75">
      <c r="A32" s="72"/>
      <c r="B32" s="72"/>
      <c r="C32" s="72"/>
      <c r="D32" s="72"/>
      <c r="E32" s="72"/>
    </row>
    <row r="33" spans="1:5" ht="12.75">
      <c r="A33" s="73"/>
      <c r="B33" s="72"/>
      <c r="C33" s="72"/>
      <c r="D33" s="72"/>
      <c r="E33" s="72"/>
    </row>
  </sheetData>
  <sheetProtection/>
  <mergeCells count="9">
    <mergeCell ref="A31:D31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20:F20 F18:F19 E12:F17">
    <cfRule type="cellIs" priority="1" dxfId="2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Нина Васильевна</cp:lastModifiedBy>
  <cp:lastPrinted>2013-04-02T08:25:11Z</cp:lastPrinted>
  <dcterms:created xsi:type="dcterms:W3CDTF">1999-06-18T11:49:53Z</dcterms:created>
  <dcterms:modified xsi:type="dcterms:W3CDTF">2013-04-05T08:11:00Z</dcterms:modified>
  <cp:category/>
  <cp:version/>
  <cp:contentType/>
  <cp:contentStatus/>
</cp:coreProperties>
</file>